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6" activeTab="1"/>
  </bookViews>
  <sheets>
    <sheet name="Courbes de puissance" sheetId="1" r:id="rId1"/>
    <sheet name="Production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<sst xmlns="http://schemas.openxmlformats.org/spreadsheetml/2006/main" count="40" uniqueCount="34">
  <si>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Numéro courbe</t>
  </si>
  <si>
    <t>P (kW)</t>
  </si>
  <si>
    <t xml:space="preserve">Vvent (m/s)  </t>
  </si>
  <si>
    <t>Calage :    0.000 °</t>
  </si>
  <si>
    <t xml:space="preserve"> P (Kw)</t>
  </si>
  <si>
    <t>Calage :    1.000 °</t>
  </si>
  <si>
    <t>Calage :    2.000 °</t>
  </si>
  <si>
    <t>Puissance nominale</t>
  </si>
  <si>
    <t>kW</t>
  </si>
  <si>
    <t>Vitesse moyenne annuelle</t>
  </si>
  <si>
    <t>m/s</t>
  </si>
  <si>
    <t>Diamètre de l'éolienne</t>
  </si>
  <si>
    <t>m</t>
  </si>
  <si>
    <t>rho</t>
  </si>
  <si>
    <t>Facteur de forme de Weibull K</t>
  </si>
  <si>
    <t>S</t>
  </si>
  <si>
    <t>Facteur d'échelle de Weibull A</t>
  </si>
  <si>
    <t>1/2rho.S</t>
  </si>
  <si>
    <t>Productible</t>
  </si>
  <si>
    <t>kWh/an</t>
  </si>
  <si>
    <t>Facteur de charge</t>
  </si>
  <si>
    <t>%</t>
  </si>
  <si>
    <t>Courbe n°</t>
  </si>
  <si>
    <t>(indiquer le numéro de la courbe de puissance dans la feuille "Courbe de puissance")</t>
  </si>
  <si>
    <t>Modèle</t>
  </si>
  <si>
    <t>Courbe de puissance</t>
  </si>
  <si>
    <t>Vitesse de vent (m/s)</t>
  </si>
  <si>
    <t>Probabilité</t>
  </si>
  <si>
    <t>Nombre d'heures par an</t>
  </si>
  <si>
    <t>coeff</t>
  </si>
  <si>
    <t>Production (kWh)</t>
  </si>
  <si>
    <t>Cp</t>
  </si>
  <si>
    <t>limite Betz</t>
  </si>
  <si>
    <t>limite raisonnable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</si>
</sst>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.000"/>
    <numFmt numFmtId="167" formatCode="0.0%"/>
    <numFmt numFmtId="168" formatCode="0.0"/>
    <numFmt numFmtId="169" formatCode="#,##0.0"/>
    <numFmt numFmtId="170" formatCode="0.0000%"/>
    <numFmt numFmtId="171" formatCode="0"/>
    <numFmt numFmtId="172" formatCode="0.00000"/>
  </numFmts>
  <fonts count="14">
    <font>
      <sz val="10"/>
      <name val="Arial"/>
      <family val="2"/>
    </font>
    <font>
      <sz val="10.5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27"/>
      <name val="Arial"/>
      <family val="2"/>
    </font>
    <font>
      <sz val="8"/>
      <color indexed="2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vertAlign val="subscript"/>
      <sz val="13"/>
      <color indexed="63"/>
      <name val="Arial"/>
      <family val="2"/>
    </font>
    <font>
      <vertAlign val="subscript"/>
      <sz val="8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4">
    <xf numFmtId="164" fontId="0" fillId="0" borderId="0" xfId="0" applyAlignment="1">
      <alignment/>
    </xf>
    <xf numFmtId="164" fontId="0" fillId="2" borderId="0" xfId="0" applyFill="1" applyAlignment="1" applyProtection="1">
      <alignment/>
      <protection locked="0"/>
    </xf>
    <xf numFmtId="164" fontId="0" fillId="2" borderId="0" xfId="0" applyFill="1" applyAlignment="1" applyProtection="1">
      <alignment wrapText="1"/>
      <protection locked="0"/>
    </xf>
    <xf numFmtId="164" fontId="0" fillId="2" borderId="0" xfId="0" applyFill="1" applyAlignment="1" applyProtection="1">
      <alignment horizontal="center" wrapText="1"/>
      <protection locked="0"/>
    </xf>
    <xf numFmtId="164" fontId="1" fillId="3" borderId="1" xfId="0" applyFont="1" applyFill="1" applyBorder="1" applyAlignment="1" applyProtection="1">
      <alignment/>
      <protection locked="0"/>
    </xf>
    <xf numFmtId="164" fontId="2" fillId="3" borderId="1" xfId="0" applyFont="1" applyFill="1" applyBorder="1" applyAlignment="1" applyProtection="1">
      <alignment horizontal="center"/>
      <protection locked="0"/>
    </xf>
    <xf numFmtId="164" fontId="0" fillId="3" borderId="1" xfId="0" applyFont="1" applyFill="1" applyBorder="1" applyAlignment="1" applyProtection="1">
      <alignment/>
      <protection locked="0"/>
    </xf>
    <xf numFmtId="164" fontId="0" fillId="3" borderId="1" xfId="0" applyFill="1" applyBorder="1" applyAlignment="1" applyProtection="1">
      <alignment/>
      <protection locked="0"/>
    </xf>
    <xf numFmtId="164" fontId="0" fillId="3" borderId="1" xfId="0" applyFill="1" applyBorder="1" applyAlignment="1">
      <alignment/>
    </xf>
    <xf numFmtId="164" fontId="0" fillId="3" borderId="1" xfId="0" applyFont="1" applyFill="1" applyBorder="1" applyAlignment="1" applyProtection="1">
      <alignment wrapText="1"/>
      <protection locked="0"/>
    </xf>
    <xf numFmtId="164" fontId="0" fillId="4" borderId="1" xfId="0" applyFont="1" applyFill="1" applyBorder="1" applyAlignment="1" applyProtection="1">
      <alignment horizontal="center" wrapText="1"/>
      <protection locked="0"/>
    </xf>
    <xf numFmtId="164" fontId="0" fillId="4" borderId="1" xfId="0" applyFont="1" applyFill="1" applyBorder="1" applyAlignment="1" applyProtection="1">
      <alignment horizontal="left" wrapText="1"/>
      <protection locked="0"/>
    </xf>
    <xf numFmtId="164" fontId="0" fillId="4" borderId="1" xfId="0" applyFont="1" applyFill="1" applyBorder="1" applyAlignment="1" applyProtection="1">
      <alignment wrapText="1"/>
      <protection locked="0"/>
    </xf>
    <xf numFmtId="164" fontId="0" fillId="2" borderId="0" xfId="0" applyFont="1" applyFill="1" applyAlignment="1" applyProtection="1">
      <alignment horizontal="right" wrapText="1"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>
      <alignment/>
    </xf>
    <xf numFmtId="166" fontId="0" fillId="2" borderId="2" xfId="0" applyNumberFormat="1" applyFill="1" applyBorder="1" applyAlignment="1" applyProtection="1">
      <alignment/>
      <protection/>
    </xf>
    <xf numFmtId="167" fontId="0" fillId="2" borderId="0" xfId="0" applyNumberFormat="1" applyFill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 locked="0"/>
    </xf>
    <xf numFmtId="165" fontId="0" fillId="2" borderId="1" xfId="0" applyNumberFormat="1" applyFont="1" applyFill="1" applyBorder="1" applyAlignment="1" applyProtection="1">
      <alignment/>
      <protection locked="0"/>
    </xf>
    <xf numFmtId="164" fontId="0" fillId="2" borderId="0" xfId="0" applyFill="1" applyAlignment="1" applyProtection="1">
      <alignment/>
      <protection/>
    </xf>
    <xf numFmtId="164" fontId="4" fillId="2" borderId="0" xfId="0" applyFont="1" applyFill="1" applyAlignment="1" applyProtection="1">
      <alignment horizontal="left" vertical="top" wrapText="1"/>
      <protection/>
    </xf>
    <xf numFmtId="164" fontId="0" fillId="2" borderId="0" xfId="0" applyFill="1" applyAlignment="1" applyProtection="1">
      <alignment/>
      <protection/>
    </xf>
    <xf numFmtId="164" fontId="0" fillId="2" borderId="0" xfId="0" applyFill="1" applyAlignment="1" applyProtection="1">
      <alignment horizontal="right"/>
      <protection/>
    </xf>
    <xf numFmtId="164" fontId="5" fillId="2" borderId="3" xfId="0" applyFont="1" applyFill="1" applyBorder="1" applyAlignment="1" applyProtection="1">
      <alignment/>
      <protection/>
    </xf>
    <xf numFmtId="164" fontId="5" fillId="4" borderId="1" xfId="0" applyNumberFormat="1" applyFont="1" applyFill="1" applyBorder="1" applyAlignment="1" applyProtection="1">
      <alignment/>
      <protection locked="0"/>
    </xf>
    <xf numFmtId="164" fontId="5" fillId="2" borderId="1" xfId="0" applyFont="1" applyFill="1" applyBorder="1" applyAlignment="1" applyProtection="1">
      <alignment/>
      <protection/>
    </xf>
    <xf numFmtId="164" fontId="0" fillId="2" borderId="0" xfId="0" applyFill="1" applyAlignment="1">
      <alignment/>
    </xf>
    <xf numFmtId="167" fontId="0" fillId="2" borderId="0" xfId="0" applyNumberFormat="1" applyFill="1" applyAlignment="1" applyProtection="1">
      <alignment/>
      <protection/>
    </xf>
    <xf numFmtId="168" fontId="0" fillId="2" borderId="0" xfId="0" applyNumberFormat="1" applyFill="1" applyAlignment="1" applyProtection="1">
      <alignment/>
      <protection/>
    </xf>
    <xf numFmtId="164" fontId="6" fillId="2" borderId="0" xfId="0" applyFont="1" applyFill="1" applyAlignment="1" applyProtection="1">
      <alignment horizontal="left"/>
      <protection/>
    </xf>
    <xf numFmtId="164" fontId="7" fillId="2" borderId="0" xfId="0" applyFont="1" applyFill="1" applyAlignment="1" applyProtection="1">
      <alignment/>
      <protection/>
    </xf>
    <xf numFmtId="164" fontId="8" fillId="2" borderId="0" xfId="0" applyFont="1" applyFill="1" applyAlignment="1" applyProtection="1">
      <alignment/>
      <protection/>
    </xf>
    <xf numFmtId="164" fontId="5" fillId="2" borderId="3" xfId="0" applyFont="1" applyFill="1" applyBorder="1" applyAlignment="1" applyProtection="1">
      <alignment horizontal="left"/>
      <protection/>
    </xf>
    <xf numFmtId="164" fontId="6" fillId="2" borderId="0" xfId="0" applyFont="1" applyFill="1" applyAlignment="1" applyProtection="1">
      <alignment/>
      <protection/>
    </xf>
    <xf numFmtId="164" fontId="9" fillId="2" borderId="3" xfId="0" applyFont="1" applyFill="1" applyBorder="1" applyAlignment="1" applyProtection="1">
      <alignment horizontal="left"/>
      <protection/>
    </xf>
    <xf numFmtId="165" fontId="0" fillId="2" borderId="1" xfId="0" applyNumberFormat="1" applyFill="1" applyBorder="1" applyAlignment="1" applyProtection="1">
      <alignment/>
      <protection/>
    </xf>
    <xf numFmtId="164" fontId="0" fillId="2" borderId="1" xfId="0" applyFont="1" applyFill="1" applyBorder="1" applyAlignment="1" applyProtection="1">
      <alignment/>
      <protection/>
    </xf>
    <xf numFmtId="164" fontId="5" fillId="2" borderId="1" xfId="0" applyFont="1" applyFill="1" applyBorder="1" applyAlignment="1" applyProtection="1">
      <alignment horizontal="left"/>
      <protection/>
    </xf>
    <xf numFmtId="169" fontId="5" fillId="2" borderId="1" xfId="0" applyNumberFormat="1" applyFont="1" applyFill="1" applyBorder="1" applyAlignment="1" applyProtection="1">
      <alignment/>
      <protection/>
    </xf>
    <xf numFmtId="164" fontId="10" fillId="2" borderId="1" xfId="0" applyFont="1" applyFill="1" applyBorder="1" applyAlignment="1" applyProtection="1">
      <alignment horizontal="left"/>
      <protection/>
    </xf>
    <xf numFmtId="164" fontId="5" fillId="2" borderId="1" xfId="0" applyFont="1" applyFill="1" applyBorder="1" applyAlignment="1" applyProtection="1">
      <alignment horizontal="left" vertical="top" wrapText="1"/>
      <protection/>
    </xf>
    <xf numFmtId="168" fontId="5" fillId="2" borderId="1" xfId="0" applyNumberFormat="1" applyFont="1" applyFill="1" applyBorder="1" applyAlignment="1" applyProtection="1">
      <alignment horizontal="right" vertical="top" wrapText="1"/>
      <protection/>
    </xf>
    <xf numFmtId="164" fontId="10" fillId="2" borderId="1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 horizontal="left" vertical="top" wrapText="1"/>
      <protection/>
    </xf>
    <xf numFmtId="164" fontId="0" fillId="2" borderId="0" xfId="0" applyFill="1" applyBorder="1" applyAlignment="1" applyProtection="1">
      <alignment/>
      <protection/>
    </xf>
    <xf numFmtId="164" fontId="5" fillId="4" borderId="0" xfId="0" applyFont="1" applyFill="1" applyAlignment="1" applyProtection="1">
      <alignment horizontal="center"/>
      <protection locked="0"/>
    </xf>
    <xf numFmtId="164" fontId="0" fillId="2" borderId="0" xfId="0" applyFill="1" applyAlignment="1" applyProtection="1">
      <alignment horizontal="center" vertical="top" wrapText="1"/>
      <protection/>
    </xf>
    <xf numFmtId="164" fontId="5" fillId="2" borderId="0" xfId="0" applyFont="1" applyFill="1" applyAlignment="1" applyProtection="1">
      <alignment horizontal="center" wrapText="1"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0" fillId="2" borderId="0" xfId="0" applyFont="1" applyFill="1" applyBorder="1" applyAlignment="1" applyProtection="1">
      <alignment horizontal="left" vertical="center" wrapText="1"/>
      <protection/>
    </xf>
    <xf numFmtId="164" fontId="9" fillId="2" borderId="5" xfId="0" applyFont="1" applyFill="1" applyBorder="1" applyAlignment="1" applyProtection="1">
      <alignment horizontal="center" vertical="top" wrapText="1"/>
      <protection/>
    </xf>
    <xf numFmtId="164" fontId="0" fillId="2" borderId="0" xfId="0" applyFill="1" applyAlignment="1" applyProtection="1">
      <alignment wrapText="1"/>
      <protection/>
    </xf>
    <xf numFmtId="164" fontId="0" fillId="2" borderId="1" xfId="0" applyFont="1" applyFill="1" applyBorder="1" applyAlignment="1" applyProtection="1">
      <alignment wrapText="1"/>
      <protection/>
    </xf>
    <xf numFmtId="164" fontId="7" fillId="2" borderId="0" xfId="0" applyFont="1" applyFill="1" applyAlignment="1" applyProtection="1">
      <alignment wrapText="1"/>
      <protection/>
    </xf>
    <xf numFmtId="168" fontId="0" fillId="2" borderId="0" xfId="0" applyNumberFormat="1" applyFill="1" applyAlignment="1" applyProtection="1">
      <alignment wrapText="1"/>
      <protection/>
    </xf>
    <xf numFmtId="167" fontId="0" fillId="2" borderId="0" xfId="0" applyNumberFormat="1" applyFill="1" applyAlignment="1" applyProtection="1">
      <alignment wrapText="1"/>
      <protection/>
    </xf>
    <xf numFmtId="164" fontId="0" fillId="0" borderId="0" xfId="0" applyAlignment="1">
      <alignment wrapText="1"/>
    </xf>
    <xf numFmtId="168" fontId="0" fillId="2" borderId="6" xfId="0" applyNumberFormat="1" applyFill="1" applyBorder="1" applyAlignment="1" applyProtection="1">
      <alignment horizontal="right" vertical="top" wrapText="1"/>
      <protection/>
    </xf>
    <xf numFmtId="170" fontId="0" fillId="2" borderId="2" xfId="0" applyNumberFormat="1" applyFill="1" applyBorder="1" applyAlignment="1" applyProtection="1">
      <alignment/>
      <protection/>
    </xf>
    <xf numFmtId="168" fontId="0" fillId="2" borderId="2" xfId="0" applyNumberFormat="1" applyFill="1" applyBorder="1" applyAlignment="1" applyProtection="1">
      <alignment/>
      <protection/>
    </xf>
    <xf numFmtId="165" fontId="0" fillId="2" borderId="2" xfId="0" applyNumberFormat="1" applyFill="1" applyBorder="1" applyAlignment="1" applyProtection="1">
      <alignment horizontal="center"/>
      <protection/>
    </xf>
    <xf numFmtId="165" fontId="0" fillId="2" borderId="7" xfId="0" applyNumberFormat="1" applyFill="1" applyBorder="1" applyAlignment="1" applyProtection="1">
      <alignment/>
      <protection/>
    </xf>
    <xf numFmtId="171" fontId="7" fillId="2" borderId="0" xfId="0" applyNumberFormat="1" applyFont="1" applyFill="1" applyBorder="1" applyAlignment="1" applyProtection="1">
      <alignment/>
      <protection/>
    </xf>
    <xf numFmtId="165" fontId="0" fillId="0" borderId="1" xfId="0" applyNumberFormat="1" applyFill="1" applyBorder="1" applyAlignment="1" applyProtection="1">
      <alignment/>
      <protection/>
    </xf>
    <xf numFmtId="168" fontId="0" fillId="2" borderId="6" xfId="0" applyNumberFormat="1" applyFill="1" applyBorder="1" applyAlignment="1" applyProtection="1">
      <alignment horizontal="right"/>
      <protection/>
    </xf>
    <xf numFmtId="168" fontId="0" fillId="2" borderId="8" xfId="0" applyNumberFormat="1" applyFill="1" applyBorder="1" applyAlignment="1" applyProtection="1">
      <alignment/>
      <protection/>
    </xf>
    <xf numFmtId="164" fontId="0" fillId="2" borderId="9" xfId="0" applyFill="1" applyBorder="1" applyAlignment="1" applyProtection="1">
      <alignment/>
      <protection/>
    </xf>
    <xf numFmtId="168" fontId="9" fillId="2" borderId="9" xfId="0" applyNumberFormat="1" applyFont="1" applyFill="1" applyBorder="1" applyAlignment="1" applyProtection="1">
      <alignment/>
      <protection/>
    </xf>
    <xf numFmtId="165" fontId="9" fillId="2" borderId="10" xfId="0" applyNumberFormat="1" applyFont="1" applyFill="1" applyBorder="1" applyAlignment="1" applyProtection="1">
      <alignment/>
      <protection/>
    </xf>
    <xf numFmtId="164" fontId="11" fillId="2" borderId="0" xfId="0" applyFont="1" applyFill="1" applyAlignment="1" applyProtection="1">
      <alignment/>
      <protection/>
    </xf>
    <xf numFmtId="166" fontId="0" fillId="2" borderId="0" xfId="0" applyNumberFormat="1" applyFill="1" applyBorder="1" applyAlignment="1" applyProtection="1">
      <alignment horizontal="right"/>
      <protection/>
    </xf>
    <xf numFmtId="172" fontId="0" fillId="2" borderId="0" xfId="0" applyNumberFormat="1" applyFill="1" applyBorder="1" applyAlignment="1" applyProtection="1">
      <alignment/>
      <protection/>
    </xf>
    <xf numFmtId="166" fontId="0" fillId="2" borderId="0" xfId="0" applyNumberFormat="1" applyFill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Exce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A9A9A"/>
      <rgbColor rgb="00003366"/>
      <rgbColor rgb="00339966"/>
      <rgbColor rgb="00003300"/>
      <rgbColor rgb="004C19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de puissance'!$A$5:$A$32</c:f>
              <c:numCache/>
            </c:numRef>
          </c:xVal>
          <c:yVal>
            <c:numRef>
              <c:f>'Courbes de puissance'!$B$5:$B$32</c:f>
              <c:numCache/>
            </c:numRef>
          </c:yVal>
          <c:smooth val="0"/>
        </c:ser>
        <c:ser>
          <c:idx val="1"/>
          <c:order val="1"/>
          <c:tx>
            <c:strRef>
              <c:f>'Courbes de puissance'!$C$4:$C$4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'Courbes de puissance'!$A$5:$A$32</c:f>
              <c:numCache/>
            </c:numRef>
          </c:xVal>
          <c:yVal>
            <c:numRef>
              <c:f>'Courbes de puissance'!$C$5:$C$32</c:f>
              <c:numCache/>
            </c:numRef>
          </c:yVal>
          <c:smooth val="0"/>
        </c:ser>
        <c:axId val="20268185"/>
        <c:axId val="48195938"/>
      </c:scatterChart>
      <c:valAx>
        <c:axId val="20268185"/>
        <c:scaling>
          <c:orientation val="minMax"/>
          <c:max val="1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5938"/>
        <c:crossesAt val="0"/>
        <c:crossBetween val="midCat"/>
        <c:dispUnits/>
        <c:majorUnit val="1"/>
        <c:minorUnit val="0.25"/>
      </c:valAx>
      <c:valAx>
        <c:axId val="48195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6818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1A1A1A"/>
                </a:solidFill>
                <a:latin typeface="Arial"/>
                <a:ea typeface="Arial"/>
                <a:cs typeface="Arial"/>
              </a:rPr>
              <a:t>Cp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Production!$A$14:$A$35</c:f>
              <c:numCache/>
            </c:numRef>
          </c:cat>
          <c:val>
            <c:numRef>
              <c:f>Production!$H$14:$H$35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4C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Production!$A$14:$A$35</c:f>
              <c:numCache/>
            </c:numRef>
          </c:cat>
          <c:val>
            <c:numRef>
              <c:f>(Production!$I$12:$I$12,Production!$I$14:$I$35)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Production!$A$14:$A$35</c:f>
              <c:numCache/>
            </c:numRef>
          </c:cat>
          <c:val>
            <c:numRef>
              <c:f>(Production!$J$12:$J$12,Production!$J$14:$J$35)</c:f>
              <c:numCache/>
            </c:numRef>
          </c:val>
          <c:smooth val="0"/>
        </c:ser>
        <c:marker val="1"/>
        <c:axId val="31110259"/>
        <c:axId val="11556876"/>
      </c:lineChart>
      <c:catAx>
        <c:axId val="3111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6876"/>
        <c:crossesAt val="0"/>
        <c:auto val="1"/>
        <c:lblOffset val="100"/>
        <c:noMultiLvlLbl val="0"/>
      </c:catAx>
      <c:valAx>
        <c:axId val="115568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1025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42</xdr:row>
      <xdr:rowOff>152400</xdr:rowOff>
    </xdr:from>
    <xdr:to>
      <xdr:col>23</xdr:col>
      <xdr:colOff>685800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6962775" y="6981825"/>
        <a:ext cx="94488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10</xdr:row>
      <xdr:rowOff>133350</xdr:rowOff>
    </xdr:from>
    <xdr:to>
      <xdr:col>16</xdr:col>
      <xdr:colOff>95250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257925" y="1962150"/>
        <a:ext cx="50958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workbookViewId="0" topLeftCell="A1">
      <selection activeCell="B7" sqref="B7"/>
    </sheetView>
  </sheetViews>
  <sheetFormatPr defaultColWidth="11.421875" defaultRowHeight="12.75"/>
  <cols>
    <col min="1" max="1" width="15.140625" style="1" customWidth="1"/>
    <col min="2" max="19" width="9.7109375" style="1" customWidth="1"/>
    <col min="20" max="20" width="11.421875" style="1" customWidth="1"/>
    <col min="21" max="21" width="11.57421875" style="1" customWidth="1"/>
    <col min="22" max="255" width="11.421875" style="1" customWidth="1"/>
  </cols>
  <sheetData>
    <row r="1" spans="18:256" s="2" customFormat="1" ht="12" customHeight="1">
      <c r="R1" s="3"/>
      <c r="IV1"/>
    </row>
    <row r="2" spans="1:19" ht="15.75" customHeight="1">
      <c r="A2" s="4" t="s">
        <v>0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</row>
    <row r="3" spans="1:19" ht="12.75">
      <c r="A3" s="6" t="s">
        <v>1</v>
      </c>
      <c r="B3" s="7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56" s="2" customFormat="1" ht="12.7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1"/>
      <c r="K4" s="12"/>
      <c r="L4" s="10"/>
      <c r="M4" s="10"/>
      <c r="N4" s="11"/>
      <c r="O4" s="11"/>
      <c r="P4" s="10"/>
      <c r="Q4" s="10"/>
      <c r="R4" s="11"/>
      <c r="S4" s="12"/>
      <c r="V4" s="13"/>
      <c r="W4" s="13"/>
      <c r="X4" s="13"/>
      <c r="Y4" s="13"/>
      <c r="IV4"/>
    </row>
    <row r="5" spans="1:26" ht="12.75">
      <c r="A5" s="7">
        <v>0</v>
      </c>
      <c r="B5" s="14"/>
      <c r="C5" s="14"/>
      <c r="D5" s="14"/>
      <c r="E5" s="15"/>
      <c r="F5" s="16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V5" s="17"/>
      <c r="X5" s="17"/>
      <c r="Y5" s="17"/>
      <c r="Z5" s="18"/>
    </row>
    <row r="6" spans="1:26" ht="12.75">
      <c r="A6" s="7">
        <f>A5+1</f>
        <v>1</v>
      </c>
      <c r="B6" s="14"/>
      <c r="C6" s="14"/>
      <c r="D6" s="14"/>
      <c r="E6" s="15"/>
      <c r="F6" s="16"/>
      <c r="G6" s="14"/>
      <c r="H6" s="14"/>
      <c r="I6" s="14"/>
      <c r="J6" s="19"/>
      <c r="K6" s="19"/>
      <c r="L6" s="19"/>
      <c r="M6" s="19"/>
      <c r="N6" s="19"/>
      <c r="O6" s="19"/>
      <c r="P6" s="19"/>
      <c r="Q6" s="19"/>
      <c r="R6" s="19"/>
      <c r="S6" s="14"/>
      <c r="V6" s="17"/>
      <c r="X6" s="17"/>
      <c r="Y6" s="17"/>
      <c r="Z6" s="18"/>
    </row>
    <row r="7" spans="1:26" ht="12.75">
      <c r="A7" s="7">
        <f>A6+1</f>
        <v>2</v>
      </c>
      <c r="B7" s="14"/>
      <c r="C7" s="14"/>
      <c r="D7" s="14"/>
      <c r="E7" s="15"/>
      <c r="F7" s="16"/>
      <c r="G7" s="14"/>
      <c r="H7" s="14"/>
      <c r="I7" s="14"/>
      <c r="J7" s="19"/>
      <c r="K7" s="19"/>
      <c r="L7" s="19"/>
      <c r="M7" s="19"/>
      <c r="N7" s="19"/>
      <c r="O7" s="19"/>
      <c r="P7" s="19"/>
      <c r="Q7" s="19"/>
      <c r="R7" s="19"/>
      <c r="S7" s="14"/>
      <c r="V7" s="17"/>
      <c r="X7" s="17"/>
      <c r="Y7" s="17"/>
      <c r="Z7" s="18"/>
    </row>
    <row r="8" spans="1:26" ht="12.75">
      <c r="A8" s="7">
        <f>A7+1</f>
        <v>3</v>
      </c>
      <c r="B8" s="14"/>
      <c r="C8" s="14"/>
      <c r="D8" s="14"/>
      <c r="E8" s="15"/>
      <c r="F8" s="16"/>
      <c r="G8" s="14"/>
      <c r="H8" s="14"/>
      <c r="I8" s="14"/>
      <c r="J8" s="19"/>
      <c r="K8" s="19"/>
      <c r="L8" s="19"/>
      <c r="M8" s="19"/>
      <c r="N8" s="19"/>
      <c r="O8" s="19"/>
      <c r="P8" s="19"/>
      <c r="Q8" s="19"/>
      <c r="R8" s="19"/>
      <c r="S8" s="14"/>
      <c r="V8" s="17"/>
      <c r="X8" s="17"/>
      <c r="Y8" s="17"/>
      <c r="Z8" s="18"/>
    </row>
    <row r="9" spans="1:26" ht="12.75">
      <c r="A9" s="7">
        <f>A8+1</f>
        <v>4</v>
      </c>
      <c r="B9" s="14"/>
      <c r="C9" s="14"/>
      <c r="D9" s="14"/>
      <c r="E9" s="15"/>
      <c r="F9" s="16"/>
      <c r="G9" s="14"/>
      <c r="H9" s="14"/>
      <c r="I9" s="14"/>
      <c r="J9" s="19"/>
      <c r="K9" s="19"/>
      <c r="L9" s="19"/>
      <c r="M9" s="19"/>
      <c r="N9" s="19"/>
      <c r="O9" s="19"/>
      <c r="P9" s="19"/>
      <c r="Q9" s="19"/>
      <c r="R9" s="19"/>
      <c r="S9" s="14"/>
      <c r="V9" s="17"/>
      <c r="X9" s="17"/>
      <c r="Y9" s="17"/>
      <c r="Z9" s="18"/>
    </row>
    <row r="10" spans="1:26" ht="12.75">
      <c r="A10" s="7">
        <f>A9+1</f>
        <v>5</v>
      </c>
      <c r="B10" s="14"/>
      <c r="C10" s="14"/>
      <c r="D10" s="14"/>
      <c r="E10" s="15"/>
      <c r="F10" s="16"/>
      <c r="G10" s="14"/>
      <c r="H10" s="14"/>
      <c r="I10" s="14"/>
      <c r="J10" s="19"/>
      <c r="K10" s="19"/>
      <c r="L10" s="19"/>
      <c r="M10" s="19"/>
      <c r="N10" s="19"/>
      <c r="O10" s="19"/>
      <c r="P10" s="19"/>
      <c r="Q10" s="19"/>
      <c r="R10" s="19"/>
      <c r="S10" s="14"/>
      <c r="V10" s="17"/>
      <c r="X10" s="17"/>
      <c r="Y10" s="17"/>
      <c r="Z10" s="18"/>
    </row>
    <row r="11" spans="1:26" ht="12.75">
      <c r="A11" s="7">
        <f>A10+1</f>
        <v>6</v>
      </c>
      <c r="B11" s="14"/>
      <c r="C11" s="14"/>
      <c r="D11" s="14"/>
      <c r="E11" s="15"/>
      <c r="F11" s="16"/>
      <c r="G11" s="14"/>
      <c r="H11" s="14"/>
      <c r="I11" s="14"/>
      <c r="J11" s="19"/>
      <c r="K11" s="19"/>
      <c r="L11" s="19"/>
      <c r="M11" s="19"/>
      <c r="N11" s="19"/>
      <c r="O11" s="19"/>
      <c r="P11" s="19"/>
      <c r="Q11" s="19"/>
      <c r="R11" s="19"/>
      <c r="S11" s="14"/>
      <c r="V11" s="17"/>
      <c r="X11" s="17"/>
      <c r="Y11" s="17"/>
      <c r="Z11" s="18"/>
    </row>
    <row r="12" spans="1:26" ht="12.75">
      <c r="A12" s="7">
        <f>A11+1</f>
        <v>7</v>
      </c>
      <c r="B12" s="14"/>
      <c r="C12" s="14"/>
      <c r="D12" s="14"/>
      <c r="E12" s="15"/>
      <c r="F12" s="16"/>
      <c r="G12" s="14"/>
      <c r="H12" s="14"/>
      <c r="I12" s="14"/>
      <c r="J12" s="19"/>
      <c r="K12" s="19"/>
      <c r="L12" s="19"/>
      <c r="M12" s="19"/>
      <c r="N12" s="19"/>
      <c r="O12" s="19"/>
      <c r="P12" s="19"/>
      <c r="Q12" s="19"/>
      <c r="R12" s="19"/>
      <c r="S12" s="14"/>
      <c r="V12" s="17"/>
      <c r="X12" s="17"/>
      <c r="Y12" s="17"/>
      <c r="Z12" s="18"/>
    </row>
    <row r="13" spans="1:26" ht="12.75">
      <c r="A13" s="7">
        <f>A12+1</f>
        <v>8</v>
      </c>
      <c r="B13" s="14"/>
      <c r="C13" s="14"/>
      <c r="D13" s="14"/>
      <c r="E13" s="15"/>
      <c r="F13" s="16"/>
      <c r="G13" s="14"/>
      <c r="H13" s="14"/>
      <c r="I13" s="14"/>
      <c r="J13" s="19"/>
      <c r="K13" s="19"/>
      <c r="L13" s="19"/>
      <c r="M13" s="19"/>
      <c r="N13" s="19"/>
      <c r="O13" s="19"/>
      <c r="P13" s="19"/>
      <c r="Q13" s="19"/>
      <c r="R13" s="19"/>
      <c r="S13" s="14"/>
      <c r="V13" s="17"/>
      <c r="X13" s="17"/>
      <c r="Y13" s="17"/>
      <c r="Z13" s="18"/>
    </row>
    <row r="14" spans="1:26" ht="12.75">
      <c r="A14" s="7">
        <f>A13+1</f>
        <v>9</v>
      </c>
      <c r="B14" s="14"/>
      <c r="C14" s="14"/>
      <c r="D14" s="14"/>
      <c r="E14" s="15"/>
      <c r="F14" s="16"/>
      <c r="G14" s="14"/>
      <c r="H14" s="14"/>
      <c r="I14" s="14"/>
      <c r="J14" s="19"/>
      <c r="K14" s="19"/>
      <c r="L14" s="19"/>
      <c r="M14" s="19"/>
      <c r="N14" s="19"/>
      <c r="O14" s="19"/>
      <c r="P14" s="19"/>
      <c r="Q14" s="19"/>
      <c r="R14" s="19"/>
      <c r="S14" s="14"/>
      <c r="V14" s="17"/>
      <c r="X14" s="17"/>
      <c r="Y14" s="17"/>
      <c r="Z14" s="18"/>
    </row>
    <row r="15" spans="1:26" ht="12.75">
      <c r="A15" s="7">
        <f>A14+1</f>
        <v>10</v>
      </c>
      <c r="B15" s="14"/>
      <c r="C15" s="14"/>
      <c r="D15" s="14"/>
      <c r="E15" s="15"/>
      <c r="F15" s="16"/>
      <c r="G15" s="14"/>
      <c r="H15" s="14"/>
      <c r="I15" s="14"/>
      <c r="J15" s="19"/>
      <c r="K15" s="19"/>
      <c r="L15" s="19"/>
      <c r="M15" s="19"/>
      <c r="N15" s="19"/>
      <c r="O15" s="19"/>
      <c r="P15" s="19"/>
      <c r="Q15" s="19"/>
      <c r="R15" s="19"/>
      <c r="S15" s="14"/>
      <c r="V15" s="17"/>
      <c r="X15" s="17"/>
      <c r="Y15" s="17"/>
      <c r="Z15" s="18"/>
    </row>
    <row r="16" spans="1:26" ht="12.75">
      <c r="A16" s="7">
        <f>A15+1</f>
        <v>11</v>
      </c>
      <c r="B16" s="14"/>
      <c r="C16" s="14"/>
      <c r="D16" s="14"/>
      <c r="E16" s="15"/>
      <c r="F16" s="16"/>
      <c r="G16" s="14"/>
      <c r="H16" s="14"/>
      <c r="I16" s="14"/>
      <c r="J16" s="19"/>
      <c r="K16" s="19"/>
      <c r="L16" s="19"/>
      <c r="M16" s="19"/>
      <c r="N16" s="19"/>
      <c r="O16" s="19"/>
      <c r="P16" s="19"/>
      <c r="Q16" s="19"/>
      <c r="R16" s="19"/>
      <c r="S16" s="14"/>
      <c r="V16" s="17"/>
      <c r="X16" s="17"/>
      <c r="Y16" s="17"/>
      <c r="Z16" s="18"/>
    </row>
    <row r="17" spans="1:26" ht="12.75">
      <c r="A17" s="7">
        <f>A16+1</f>
        <v>12</v>
      </c>
      <c r="B17" s="14"/>
      <c r="C17" s="14"/>
      <c r="D17" s="14"/>
      <c r="E17" s="15"/>
      <c r="F17" s="16"/>
      <c r="G17" s="14"/>
      <c r="H17" s="14"/>
      <c r="I17" s="14"/>
      <c r="J17" s="19"/>
      <c r="K17" s="19"/>
      <c r="L17" s="19"/>
      <c r="M17" s="19"/>
      <c r="N17" s="19"/>
      <c r="O17" s="19"/>
      <c r="P17" s="19"/>
      <c r="Q17" s="19"/>
      <c r="R17" s="19"/>
      <c r="S17" s="14"/>
      <c r="V17" s="17"/>
      <c r="X17" s="17"/>
      <c r="Y17" s="17"/>
      <c r="Z17" s="18"/>
    </row>
    <row r="18" spans="1:26" ht="12.75">
      <c r="A18" s="7">
        <f>A17+1</f>
        <v>13</v>
      </c>
      <c r="B18" s="14"/>
      <c r="C18" s="14"/>
      <c r="D18" s="14"/>
      <c r="E18" s="15"/>
      <c r="F18" s="16"/>
      <c r="G18" s="14"/>
      <c r="H18" s="14"/>
      <c r="I18" s="14"/>
      <c r="J18" s="19"/>
      <c r="K18" s="19"/>
      <c r="L18" s="19"/>
      <c r="M18" s="19"/>
      <c r="N18" s="19"/>
      <c r="O18" s="19"/>
      <c r="P18" s="19"/>
      <c r="Q18" s="19"/>
      <c r="R18" s="19"/>
      <c r="S18" s="14"/>
      <c r="V18" s="17"/>
      <c r="X18" s="17"/>
      <c r="Y18" s="17"/>
      <c r="Z18" s="18"/>
    </row>
    <row r="19" spans="1:26" ht="12.75">
      <c r="A19" s="7">
        <f>A18+1</f>
        <v>14</v>
      </c>
      <c r="B19" s="14"/>
      <c r="C19" s="14"/>
      <c r="D19" s="14"/>
      <c r="E19" s="15"/>
      <c r="F19" s="16"/>
      <c r="G19" s="14"/>
      <c r="H19" s="14"/>
      <c r="I19" s="14"/>
      <c r="J19" s="19"/>
      <c r="K19" s="19"/>
      <c r="L19" s="19"/>
      <c r="M19" s="19"/>
      <c r="N19" s="19"/>
      <c r="O19" s="19"/>
      <c r="P19" s="19"/>
      <c r="Q19" s="19"/>
      <c r="R19" s="19"/>
      <c r="S19" s="14"/>
      <c r="V19" s="17"/>
      <c r="X19" s="17"/>
      <c r="Y19" s="17"/>
      <c r="Z19" s="18"/>
    </row>
    <row r="20" spans="1:26" ht="12.75">
      <c r="A20" s="7">
        <f>A19+1</f>
        <v>15</v>
      </c>
      <c r="B20" s="14"/>
      <c r="C20" s="14"/>
      <c r="D20" s="14"/>
      <c r="E20" s="15"/>
      <c r="F20" s="16"/>
      <c r="G20" s="14"/>
      <c r="H20" s="14"/>
      <c r="I20" s="14"/>
      <c r="J20" s="19"/>
      <c r="K20" s="19"/>
      <c r="L20" s="19"/>
      <c r="M20" s="19"/>
      <c r="N20" s="19"/>
      <c r="O20" s="19"/>
      <c r="P20" s="19"/>
      <c r="Q20" s="19"/>
      <c r="R20" s="19"/>
      <c r="S20" s="14"/>
      <c r="V20" s="17"/>
      <c r="X20" s="17"/>
      <c r="Y20" s="17"/>
      <c r="Z20" s="18"/>
    </row>
    <row r="21" spans="1:26" ht="12.75">
      <c r="A21" s="7">
        <f>A20+1</f>
        <v>16</v>
      </c>
      <c r="B21" s="14"/>
      <c r="C21" s="14"/>
      <c r="D21" s="14"/>
      <c r="E21" s="15"/>
      <c r="F21" s="16"/>
      <c r="G21" s="14"/>
      <c r="H21" s="14"/>
      <c r="I21" s="14"/>
      <c r="J21" s="19"/>
      <c r="K21" s="19"/>
      <c r="L21" s="19"/>
      <c r="M21" s="19"/>
      <c r="N21" s="19"/>
      <c r="O21" s="19"/>
      <c r="P21" s="19"/>
      <c r="Q21" s="19"/>
      <c r="R21" s="19"/>
      <c r="S21" s="14"/>
      <c r="V21" s="17"/>
      <c r="X21" s="17"/>
      <c r="Y21" s="17"/>
      <c r="Z21" s="18"/>
    </row>
    <row r="22" spans="1:26" ht="12.75">
      <c r="A22" s="7">
        <f>A21+1</f>
        <v>17</v>
      </c>
      <c r="B22" s="14"/>
      <c r="C22" s="14"/>
      <c r="D22" s="14"/>
      <c r="E22" s="15"/>
      <c r="F22" s="16"/>
      <c r="G22" s="14"/>
      <c r="H22" s="14"/>
      <c r="I22" s="14"/>
      <c r="J22" s="19"/>
      <c r="K22" s="19"/>
      <c r="L22" s="19"/>
      <c r="M22" s="19"/>
      <c r="N22" s="19"/>
      <c r="O22" s="19"/>
      <c r="P22" s="19"/>
      <c r="Q22" s="19"/>
      <c r="R22" s="19"/>
      <c r="S22" s="14"/>
      <c r="V22" s="17"/>
      <c r="X22" s="17"/>
      <c r="Y22" s="17"/>
      <c r="Z22" s="18"/>
    </row>
    <row r="23" spans="1:26" ht="12.75">
      <c r="A23" s="7">
        <f>A22+1</f>
        <v>18</v>
      </c>
      <c r="B23" s="14"/>
      <c r="C23" s="14"/>
      <c r="D23" s="14"/>
      <c r="E23" s="15"/>
      <c r="F23" s="16"/>
      <c r="G23" s="14"/>
      <c r="H23" s="14"/>
      <c r="I23" s="14"/>
      <c r="J23" s="19"/>
      <c r="K23" s="19"/>
      <c r="L23" s="19"/>
      <c r="M23" s="19"/>
      <c r="N23" s="19"/>
      <c r="O23" s="19"/>
      <c r="P23" s="19"/>
      <c r="Q23" s="19"/>
      <c r="R23" s="19"/>
      <c r="S23" s="14"/>
      <c r="V23" s="17"/>
      <c r="X23" s="17"/>
      <c r="Y23" s="17"/>
      <c r="Z23" s="18"/>
    </row>
    <row r="24" spans="1:26" ht="12.75">
      <c r="A24" s="7">
        <f>A23+1</f>
        <v>19</v>
      </c>
      <c r="B24" s="14"/>
      <c r="C24" s="14"/>
      <c r="D24" s="14"/>
      <c r="E24" s="15"/>
      <c r="F24" s="16"/>
      <c r="G24" s="14"/>
      <c r="H24" s="14"/>
      <c r="I24" s="14"/>
      <c r="J24" s="19"/>
      <c r="K24" s="19"/>
      <c r="L24" s="19"/>
      <c r="M24" s="19"/>
      <c r="N24" s="19"/>
      <c r="O24" s="19"/>
      <c r="P24" s="19"/>
      <c r="Q24" s="19"/>
      <c r="R24" s="19"/>
      <c r="S24" s="14"/>
      <c r="V24" s="17"/>
      <c r="X24" s="17"/>
      <c r="Y24" s="17"/>
      <c r="Z24" s="18"/>
    </row>
    <row r="25" spans="1:26" ht="12.75">
      <c r="A25" s="7">
        <f>A24+1</f>
        <v>20</v>
      </c>
      <c r="B25" s="14"/>
      <c r="C25" s="14"/>
      <c r="D25" s="14"/>
      <c r="E25" s="15"/>
      <c r="F25" s="16"/>
      <c r="G25" s="14"/>
      <c r="H25" s="14"/>
      <c r="I25" s="14"/>
      <c r="J25" s="19"/>
      <c r="K25" s="19"/>
      <c r="L25" s="19"/>
      <c r="M25" s="19"/>
      <c r="N25" s="19"/>
      <c r="O25" s="19"/>
      <c r="P25" s="19"/>
      <c r="Q25" s="19"/>
      <c r="R25" s="19"/>
      <c r="S25" s="14"/>
      <c r="V25" s="17"/>
      <c r="X25" s="17"/>
      <c r="Y25" s="17"/>
      <c r="Z25" s="18"/>
    </row>
    <row r="26" spans="1:26" ht="12.75">
      <c r="A26" s="7">
        <f>A25+1</f>
        <v>21</v>
      </c>
      <c r="B26" s="14"/>
      <c r="C26" s="15"/>
      <c r="D26" s="14"/>
      <c r="E26" s="15"/>
      <c r="F26" s="14"/>
      <c r="G26" s="14"/>
      <c r="H26" s="14"/>
      <c r="I26" s="14"/>
      <c r="J26" s="19"/>
      <c r="K26" s="19"/>
      <c r="L26" s="19"/>
      <c r="M26" s="19"/>
      <c r="N26" s="19"/>
      <c r="O26" s="19"/>
      <c r="P26" s="19"/>
      <c r="Q26" s="19"/>
      <c r="R26" s="19"/>
      <c r="S26" s="14"/>
      <c r="V26" s="17"/>
      <c r="X26" s="17"/>
      <c r="Y26" s="17"/>
      <c r="Z26" s="18"/>
    </row>
    <row r="27" spans="1:26" ht="12.75">
      <c r="A27" s="7">
        <f>A26+1</f>
        <v>22</v>
      </c>
      <c r="B27" s="15"/>
      <c r="C27" s="15"/>
      <c r="D27" s="14"/>
      <c r="E27" s="15"/>
      <c r="F27" s="14"/>
      <c r="G27" s="14"/>
      <c r="H27" s="14"/>
      <c r="I27" s="14"/>
      <c r="J27" s="14"/>
      <c r="K27" s="14"/>
      <c r="L27" s="14"/>
      <c r="M27" s="19"/>
      <c r="N27" s="19"/>
      <c r="O27" s="19"/>
      <c r="P27" s="19"/>
      <c r="Q27" s="19"/>
      <c r="R27" s="19"/>
      <c r="S27" s="14"/>
      <c r="V27" s="17"/>
      <c r="Z27" s="18"/>
    </row>
    <row r="28" spans="1:26" ht="12.75">
      <c r="A28" s="7">
        <f>A27+1</f>
        <v>23</v>
      </c>
      <c r="B28" s="15"/>
      <c r="C28" s="15"/>
      <c r="D28" s="14"/>
      <c r="E28" s="15"/>
      <c r="F28" s="14"/>
      <c r="G28" s="14"/>
      <c r="H28" s="14"/>
      <c r="I28" s="14"/>
      <c r="J28" s="14"/>
      <c r="K28" s="14"/>
      <c r="L28" s="14"/>
      <c r="M28" s="19"/>
      <c r="N28" s="19"/>
      <c r="O28" s="19"/>
      <c r="P28" s="19"/>
      <c r="Q28" s="19"/>
      <c r="R28" s="19"/>
      <c r="S28" s="14"/>
      <c r="V28" s="17"/>
      <c r="Z28" s="18"/>
    </row>
    <row r="29" spans="1:19" ht="12.75">
      <c r="A29" s="7">
        <f>A28+1</f>
        <v>24</v>
      </c>
      <c r="B29" s="15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9"/>
      <c r="N29" s="19"/>
      <c r="O29" s="19"/>
      <c r="P29" s="19"/>
      <c r="Q29" s="19"/>
      <c r="R29" s="19"/>
      <c r="S29" s="14"/>
    </row>
    <row r="30" spans="1:19" ht="12.75">
      <c r="A30" s="7">
        <f>A29+1</f>
        <v>25</v>
      </c>
      <c r="B30" s="15"/>
      <c r="C30" s="15"/>
      <c r="D30" s="15"/>
      <c r="E30" s="14"/>
      <c r="F30" s="14"/>
      <c r="G30" s="14"/>
      <c r="H30" s="14"/>
      <c r="I30" s="14"/>
      <c r="J30" s="14"/>
      <c r="K30" s="14"/>
      <c r="L30" s="14"/>
      <c r="M30" s="19"/>
      <c r="N30" s="19"/>
      <c r="O30" s="19"/>
      <c r="P30" s="19"/>
      <c r="Q30" s="19"/>
      <c r="R30" s="19"/>
      <c r="S30" s="14"/>
    </row>
    <row r="31" spans="1:19" ht="12.75">
      <c r="A31" s="7">
        <f>A30+1</f>
        <v>26</v>
      </c>
      <c r="B31" s="15"/>
      <c r="C31" s="15"/>
      <c r="D31" s="15"/>
      <c r="E31" s="14"/>
      <c r="F31" s="14"/>
      <c r="G31" s="14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4"/>
    </row>
    <row r="32" spans="1:19" ht="12.75">
      <c r="A32" s="7">
        <f>A31+1</f>
        <v>27</v>
      </c>
      <c r="B32" s="15"/>
      <c r="C32" s="15"/>
      <c r="D32" s="1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61" ht="12.75">
      <c r="A61" s="1" t="s">
        <v>3</v>
      </c>
    </row>
    <row r="62" spans="1:2" ht="12.75">
      <c r="A62" s="1" t="s">
        <v>2</v>
      </c>
      <c r="B62" s="1" t="s">
        <v>4</v>
      </c>
    </row>
    <row r="63" ht="12.75">
      <c r="A63" s="1">
        <v>5</v>
      </c>
    </row>
    <row r="64" ht="12.75">
      <c r="A64" s="1">
        <v>6</v>
      </c>
    </row>
    <row r="65" ht="12.75">
      <c r="A65" s="1">
        <v>7</v>
      </c>
    </row>
    <row r="66" ht="12.75">
      <c r="A66" s="1">
        <v>8</v>
      </c>
    </row>
    <row r="67" ht="12.75">
      <c r="A67" s="1">
        <v>9</v>
      </c>
    </row>
    <row r="68" ht="12.75">
      <c r="A68" s="1">
        <v>10</v>
      </c>
    </row>
    <row r="69" ht="12.75">
      <c r="A69" s="1">
        <v>11</v>
      </c>
    </row>
    <row r="70" ht="12.75">
      <c r="A70" s="1">
        <v>12</v>
      </c>
    </row>
    <row r="71" ht="12.75">
      <c r="A71" s="1">
        <v>13</v>
      </c>
    </row>
    <row r="72" ht="12.75">
      <c r="A72" s="1">
        <v>14</v>
      </c>
    </row>
    <row r="73" ht="12.75">
      <c r="A73" s="1">
        <v>15</v>
      </c>
    </row>
    <row r="74" ht="12.75">
      <c r="A74" s="1">
        <v>16</v>
      </c>
    </row>
    <row r="75" ht="12.75">
      <c r="A75" s="1">
        <v>17</v>
      </c>
    </row>
    <row r="76" ht="12.75">
      <c r="A76" s="1">
        <v>18</v>
      </c>
    </row>
    <row r="77" ht="12.75">
      <c r="A77" s="1">
        <v>19</v>
      </c>
    </row>
    <row r="78" ht="12.75">
      <c r="A78" s="1">
        <v>20</v>
      </c>
    </row>
    <row r="79" ht="12.75">
      <c r="A79" s="1">
        <v>21</v>
      </c>
    </row>
    <row r="80" ht="12.75">
      <c r="A80" s="1">
        <v>22</v>
      </c>
    </row>
    <row r="81" ht="12.75">
      <c r="A81" s="1">
        <v>23</v>
      </c>
    </row>
    <row r="82" ht="12.75">
      <c r="A82" s="1">
        <v>24</v>
      </c>
    </row>
    <row r="83" ht="12.75">
      <c r="A83" s="1">
        <v>25</v>
      </c>
    </row>
    <row r="84" ht="12.75">
      <c r="A84" s="1">
        <v>26</v>
      </c>
    </row>
    <row r="85" ht="12.75">
      <c r="A85" s="1">
        <v>27</v>
      </c>
    </row>
    <row r="86" ht="12.75">
      <c r="A86" s="1">
        <v>28</v>
      </c>
    </row>
    <row r="87" ht="12.75">
      <c r="A87" s="1">
        <v>29</v>
      </c>
    </row>
    <row r="88" ht="12.75">
      <c r="A88" s="1">
        <v>30</v>
      </c>
    </row>
    <row r="90" ht="12.75">
      <c r="A90" s="1" t="s">
        <v>5</v>
      </c>
    </row>
    <row r="91" spans="1:2" ht="12.75">
      <c r="A91" s="1" t="s">
        <v>2</v>
      </c>
      <c r="B91" s="1" t="s">
        <v>4</v>
      </c>
    </row>
    <row r="92" ht="12.75">
      <c r="A92" s="1">
        <v>5</v>
      </c>
    </row>
    <row r="93" ht="12.75">
      <c r="A93" s="1">
        <v>6</v>
      </c>
    </row>
    <row r="94" ht="12.75">
      <c r="A94" s="1">
        <v>7</v>
      </c>
    </row>
    <row r="95" ht="12.75">
      <c r="A95" s="1">
        <v>8</v>
      </c>
    </row>
    <row r="96" ht="12.75">
      <c r="A96" s="1">
        <v>9</v>
      </c>
    </row>
    <row r="97" ht="12.75">
      <c r="A97" s="1">
        <v>10</v>
      </c>
    </row>
    <row r="98" ht="12.75">
      <c r="A98" s="1">
        <v>11</v>
      </c>
    </row>
    <row r="99" ht="12.75">
      <c r="A99" s="1">
        <v>12</v>
      </c>
    </row>
    <row r="100" ht="12.75">
      <c r="A100" s="1">
        <v>13</v>
      </c>
    </row>
    <row r="101" ht="12.75">
      <c r="A101" s="1">
        <v>14</v>
      </c>
    </row>
    <row r="102" ht="12.75">
      <c r="A102" s="1">
        <v>15</v>
      </c>
    </row>
    <row r="103" ht="12.75">
      <c r="A103" s="1">
        <v>16</v>
      </c>
    </row>
    <row r="104" ht="12.75">
      <c r="A104" s="1">
        <v>17</v>
      </c>
    </row>
    <row r="105" ht="12.75">
      <c r="A105" s="1">
        <v>18</v>
      </c>
    </row>
    <row r="106" ht="12.75">
      <c r="A106" s="1">
        <v>19</v>
      </c>
    </row>
    <row r="107" ht="12.75">
      <c r="A107" s="1">
        <v>20</v>
      </c>
    </row>
    <row r="108" ht="12.75">
      <c r="A108" s="1">
        <v>21</v>
      </c>
    </row>
    <row r="109" ht="12.75">
      <c r="A109" s="1">
        <v>22</v>
      </c>
    </row>
    <row r="110" ht="12.75">
      <c r="A110" s="1">
        <v>23</v>
      </c>
    </row>
    <row r="111" ht="12.75">
      <c r="A111" s="1">
        <v>24</v>
      </c>
    </row>
    <row r="112" ht="12.75">
      <c r="A112" s="1">
        <v>25</v>
      </c>
    </row>
    <row r="113" ht="12.75">
      <c r="A113" s="1">
        <v>26</v>
      </c>
    </row>
    <row r="114" ht="12.75">
      <c r="A114" s="1">
        <v>27</v>
      </c>
    </row>
    <row r="115" ht="12.75">
      <c r="A115" s="1">
        <v>28</v>
      </c>
    </row>
    <row r="116" ht="12.75">
      <c r="A116" s="1">
        <v>29</v>
      </c>
    </row>
    <row r="117" ht="12.75">
      <c r="A117" s="1">
        <v>30</v>
      </c>
    </row>
    <row r="119" ht="12.75">
      <c r="A119" s="1" t="s">
        <v>6</v>
      </c>
    </row>
    <row r="120" spans="1:2" ht="12.75">
      <c r="A120" s="1" t="s">
        <v>2</v>
      </c>
      <c r="B120" s="1" t="s">
        <v>4</v>
      </c>
    </row>
    <row r="121" ht="12.75">
      <c r="A121" s="1">
        <v>5</v>
      </c>
    </row>
    <row r="122" ht="12.75">
      <c r="A122" s="1">
        <v>6</v>
      </c>
    </row>
    <row r="123" ht="12.75">
      <c r="A123" s="1">
        <v>7</v>
      </c>
    </row>
    <row r="124" ht="12.75">
      <c r="A124" s="1">
        <v>8</v>
      </c>
    </row>
    <row r="125" ht="12.75">
      <c r="A125" s="1">
        <v>9</v>
      </c>
    </row>
    <row r="126" ht="12.75">
      <c r="A126" s="1">
        <v>10</v>
      </c>
    </row>
    <row r="127" ht="12.75">
      <c r="A127" s="1">
        <v>11</v>
      </c>
    </row>
    <row r="128" ht="12.75">
      <c r="A128" s="1">
        <v>12</v>
      </c>
    </row>
    <row r="129" ht="12.75">
      <c r="A129" s="1">
        <v>13</v>
      </c>
    </row>
    <row r="130" ht="12.75">
      <c r="A130" s="1">
        <v>14</v>
      </c>
    </row>
    <row r="131" ht="12.75">
      <c r="A131" s="1">
        <v>15</v>
      </c>
    </row>
    <row r="132" ht="12.75">
      <c r="A132" s="1">
        <v>16</v>
      </c>
    </row>
    <row r="133" ht="12.75">
      <c r="A133" s="1">
        <v>17</v>
      </c>
    </row>
    <row r="134" ht="12.75">
      <c r="A134" s="1">
        <v>18</v>
      </c>
    </row>
    <row r="135" ht="12.75">
      <c r="A135" s="1">
        <v>19</v>
      </c>
    </row>
    <row r="136" ht="12.75">
      <c r="A136" s="1">
        <v>20</v>
      </c>
    </row>
    <row r="137" ht="12.75">
      <c r="A137" s="1">
        <v>21</v>
      </c>
    </row>
    <row r="138" ht="12.75">
      <c r="A138" s="1">
        <v>22</v>
      </c>
    </row>
    <row r="139" ht="12.75">
      <c r="A139" s="1">
        <v>23</v>
      </c>
    </row>
    <row r="140" ht="12.75">
      <c r="A140" s="1">
        <v>24</v>
      </c>
    </row>
    <row r="141" ht="12.75">
      <c r="A141" s="1">
        <v>25</v>
      </c>
    </row>
    <row r="142" ht="12.75">
      <c r="A142" s="1">
        <v>26</v>
      </c>
    </row>
    <row r="143" ht="12.75">
      <c r="A143" s="1">
        <v>27</v>
      </c>
    </row>
    <row r="144" ht="12.75">
      <c r="A144" s="1">
        <v>28</v>
      </c>
    </row>
    <row r="145" ht="12.75">
      <c r="A145" s="1">
        <v>29</v>
      </c>
    </row>
    <row r="146" ht="12.75">
      <c r="A146" s="1">
        <v>30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6"/>
  <sheetViews>
    <sheetView tabSelected="1" workbookViewId="0" topLeftCell="A1">
      <selection activeCell="M2" sqref="M2"/>
    </sheetView>
  </sheetViews>
  <sheetFormatPr defaultColWidth="11.421875" defaultRowHeight="12.75"/>
  <cols>
    <col min="1" max="1" width="12.8515625" style="20" customWidth="1"/>
    <col min="2" max="2" width="11.421875" style="20" customWidth="1"/>
    <col min="3" max="3" width="14.7109375" style="20" customWidth="1"/>
    <col min="4" max="4" width="13.421875" style="20" customWidth="1"/>
    <col min="5" max="5" width="9.57421875" style="20" customWidth="1"/>
    <col min="6" max="6" width="11.7109375" style="20" customWidth="1"/>
    <col min="7" max="7" width="3.28125" style="20" customWidth="1"/>
    <col min="8" max="8" width="7.421875" style="20" customWidth="1"/>
    <col min="9" max="10" width="7.57421875" style="20" customWidth="1"/>
    <col min="11" max="15" width="11.421875" style="20" customWidth="1"/>
    <col min="16" max="16" width="12.140625" style="20" customWidth="1"/>
    <col min="17" max="17" width="6.421875" style="20" customWidth="1"/>
    <col min="18" max="18" width="8.140625" style="20" customWidth="1"/>
    <col min="19" max="19" width="7.57421875" style="20" customWidth="1"/>
    <col min="20" max="20" width="8.421875" style="20" customWidth="1"/>
    <col min="21" max="21" width="11.421875" style="20" customWidth="1"/>
    <col min="22" max="22" width="12.8515625" style="20" customWidth="1"/>
    <col min="23" max="16384" width="11.421875" style="20" customWidth="1"/>
  </cols>
  <sheetData>
    <row r="1" spans="3:22" ht="10.5" customHeight="1"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P1" s="23"/>
      <c r="Q1" s="23"/>
      <c r="R1" s="23"/>
      <c r="S1" s="23"/>
      <c r="T1" s="23"/>
      <c r="U1" s="23"/>
      <c r="V1" s="23"/>
    </row>
    <row r="2" spans="1:29" ht="15" customHeight="1">
      <c r="A2" s="24" t="s">
        <v>7</v>
      </c>
      <c r="B2" s="24"/>
      <c r="C2" s="24"/>
      <c r="D2" s="25">
        <v>4</v>
      </c>
      <c r="E2" s="26" t="s">
        <v>8</v>
      </c>
      <c r="I2" s="27"/>
      <c r="J2" s="27"/>
      <c r="V2" s="28"/>
      <c r="AA2" s="29"/>
      <c r="AB2" s="29"/>
      <c r="AC2" s="28"/>
    </row>
    <row r="3" spans="1:29" ht="12.75">
      <c r="A3" s="24" t="s">
        <v>9</v>
      </c>
      <c r="B3" s="24"/>
      <c r="C3" s="24"/>
      <c r="D3" s="25">
        <v>4</v>
      </c>
      <c r="E3" s="26" t="s">
        <v>10</v>
      </c>
      <c r="G3" s="30"/>
      <c r="I3" s="31"/>
      <c r="J3" s="31"/>
      <c r="V3" s="28"/>
      <c r="AA3" s="29"/>
      <c r="AB3" s="29"/>
      <c r="AC3" s="28"/>
    </row>
    <row r="4" spans="1:29" ht="12.75">
      <c r="A4" s="24" t="s">
        <v>11</v>
      </c>
      <c r="B4" s="24"/>
      <c r="C4" s="24"/>
      <c r="D4" s="25">
        <v>10</v>
      </c>
      <c r="E4" s="26" t="s">
        <v>12</v>
      </c>
      <c r="G4" s="30"/>
      <c r="I4" s="32" t="s">
        <v>13</v>
      </c>
      <c r="J4" s="32">
        <f>1.25</f>
        <v>1.25</v>
      </c>
      <c r="V4" s="28"/>
      <c r="AA4" s="29"/>
      <c r="AB4" s="29"/>
      <c r="AC4" s="28"/>
    </row>
    <row r="5" spans="1:29" ht="15" customHeight="1">
      <c r="A5" s="33" t="s">
        <v>14</v>
      </c>
      <c r="B5" s="33"/>
      <c r="C5" s="33"/>
      <c r="D5" s="25">
        <v>2.6</v>
      </c>
      <c r="E5" s="26"/>
      <c r="G5" s="34"/>
      <c r="I5" s="32" t="s">
        <v>15</v>
      </c>
      <c r="J5" s="32">
        <f>(D4/2)^2*PI()</f>
        <v>78.53981633974483</v>
      </c>
      <c r="V5" s="28"/>
      <c r="AA5" s="29"/>
      <c r="AB5" s="29"/>
      <c r="AC5" s="28"/>
    </row>
    <row r="6" spans="1:29" ht="12.75">
      <c r="A6" s="35" t="s">
        <v>16</v>
      </c>
      <c r="B6" s="35"/>
      <c r="C6" s="35"/>
      <c r="D6" s="36">
        <f>D3/EXP(GAMMALN(1+1/D5))</f>
        <v>4.503437297719701</v>
      </c>
      <c r="E6" s="37"/>
      <c r="I6" s="32" t="s">
        <v>17</v>
      </c>
      <c r="J6" s="32">
        <f>0.5*J4*J5</f>
        <v>49.08738521234052</v>
      </c>
      <c r="V6" s="28"/>
      <c r="AA6" s="29"/>
      <c r="AB6" s="29"/>
      <c r="AC6" s="28"/>
    </row>
    <row r="7" spans="1:29" ht="12.75">
      <c r="A7" s="38" t="s">
        <v>18</v>
      </c>
      <c r="B7" s="38"/>
      <c r="C7" s="38"/>
      <c r="D7" s="39">
        <f>SUM(F13:F43)</f>
        <v>0</v>
      </c>
      <c r="E7" s="40" t="s">
        <v>19</v>
      </c>
      <c r="I7" s="31"/>
      <c r="J7" s="31"/>
      <c r="V7" s="28"/>
      <c r="AA7" s="29"/>
      <c r="AB7" s="29"/>
      <c r="AC7" s="28"/>
    </row>
    <row r="8" spans="1:5" ht="15" customHeight="1">
      <c r="A8" s="41" t="s">
        <v>20</v>
      </c>
      <c r="B8" s="41"/>
      <c r="C8" s="41"/>
      <c r="D8" s="42">
        <f>D7/(D2*87.6)</f>
        <v>0</v>
      </c>
      <c r="E8" s="43" t="s">
        <v>21</v>
      </c>
    </row>
    <row r="9" spans="1:5" ht="18" customHeight="1">
      <c r="A9" s="44"/>
      <c r="B9" s="45"/>
      <c r="C9" s="20" t="s">
        <v>22</v>
      </c>
      <c r="D9" s="46">
        <v>1</v>
      </c>
      <c r="E9" s="30" t="s">
        <v>23</v>
      </c>
    </row>
    <row r="10" spans="1:4" ht="19.5" customHeight="1">
      <c r="A10" s="47"/>
      <c r="B10" s="47"/>
      <c r="C10" s="20" t="s">
        <v>24</v>
      </c>
      <c r="D10" s="48">
        <f ca="1">OFFSET('Courbes de puissance'!B4,0,Production!D9-1)</f>
        <v>0</v>
      </c>
    </row>
    <row r="11" spans="1:256" ht="16.5" customHeight="1">
      <c r="A11" s="49" t="s">
        <v>25</v>
      </c>
      <c r="B11" s="49"/>
      <c r="C11" s="49"/>
      <c r="D11" s="49"/>
      <c r="E11" s="49"/>
      <c r="F11" s="49"/>
      <c r="M11" s="50"/>
      <c r="N11" s="50"/>
      <c r="O11" s="50"/>
      <c r="P11" s="50"/>
      <c r="Q11" s="50"/>
      <c r="R11" s="50"/>
      <c r="S11" s="50"/>
      <c r="IU11"/>
      <c r="IV11"/>
    </row>
    <row r="12" spans="1:256" s="52" customFormat="1" ht="26.25" customHeight="1">
      <c r="A12" s="51" t="s">
        <v>26</v>
      </c>
      <c r="B12" s="51" t="s">
        <v>27</v>
      </c>
      <c r="C12" s="51" t="s">
        <v>28</v>
      </c>
      <c r="D12" s="51" t="s">
        <v>1</v>
      </c>
      <c r="E12" s="51" t="s">
        <v>29</v>
      </c>
      <c r="F12" s="51" t="s">
        <v>30</v>
      </c>
      <c r="H12" s="53" t="s">
        <v>31</v>
      </c>
      <c r="I12" s="54" t="s">
        <v>32</v>
      </c>
      <c r="J12" s="54" t="s">
        <v>33</v>
      </c>
      <c r="L12" s="50"/>
      <c r="M12" s="50"/>
      <c r="N12" s="50"/>
      <c r="O12" s="50"/>
      <c r="P12" s="50"/>
      <c r="Q12" s="50"/>
      <c r="R12" s="50"/>
      <c r="W12" s="55"/>
      <c r="X12" s="55"/>
      <c r="Y12" s="56"/>
      <c r="IT12" s="57"/>
      <c r="IU12" s="57"/>
      <c r="IV12" s="57"/>
    </row>
    <row r="13" spans="1:256" ht="12.75">
      <c r="A13" s="58">
        <v>0</v>
      </c>
      <c r="B13" s="59">
        <f>1-EXP(-((0.5/$D$6)^D5))</f>
        <v>0.0032914827228629484</v>
      </c>
      <c r="C13" s="60">
        <f>8760*B13</f>
        <v>28.833388652279428</v>
      </c>
      <c r="E13" s="61">
        <v>1</v>
      </c>
      <c r="F13" s="62">
        <f>D13*C13</f>
        <v>0</v>
      </c>
      <c r="G13" s="63">
        <f ca="1">OFFSET('Courbes de puissance'!B6,0,$D$9-1)</f>
        <v>0</v>
      </c>
      <c r="H13" s="64"/>
      <c r="I13" s="31">
        <v>0.59</v>
      </c>
      <c r="J13" s="31">
        <v>0.4</v>
      </c>
      <c r="L13" s="50"/>
      <c r="M13" s="50"/>
      <c r="N13" s="50"/>
      <c r="O13" s="50"/>
      <c r="P13" s="50"/>
      <c r="Q13" s="50"/>
      <c r="R13" s="50"/>
      <c r="W13" s="29"/>
      <c r="X13" s="29"/>
      <c r="Y13" s="28"/>
      <c r="IT13"/>
      <c r="IU13"/>
      <c r="IV13"/>
    </row>
    <row r="14" spans="1:256" ht="12.75">
      <c r="A14" s="65">
        <f>A13+1</f>
        <v>1</v>
      </c>
      <c r="B14" s="59">
        <f>$D$5/$D$6*((A14/$D$6)^($D$5-1))*EXP(-((A14/$D$6)^$D$5))</f>
        <v>0.0509421931559657</v>
      </c>
      <c r="C14" s="60">
        <f>8760*B14</f>
        <v>446.25361204625955</v>
      </c>
      <c r="D14" s="16">
        <f>G13</f>
        <v>0</v>
      </c>
      <c r="E14" s="61">
        <v>1</v>
      </c>
      <c r="F14" s="62">
        <f>D14*C14</f>
        <v>0</v>
      </c>
      <c r="G14" s="63">
        <f ca="1">OFFSET('Courbes de puissance'!B7,0,$D$9-1)</f>
        <v>0</v>
      </c>
      <c r="H14" s="64">
        <f>D14/$J$6/A14^3*1000</f>
        <v>0</v>
      </c>
      <c r="I14" s="31">
        <v>0.59</v>
      </c>
      <c r="J14" s="31">
        <v>0.4</v>
      </c>
      <c r="L14" s="50"/>
      <c r="M14" s="50"/>
      <c r="N14" s="50"/>
      <c r="O14" s="50"/>
      <c r="P14" s="50"/>
      <c r="Q14" s="50"/>
      <c r="R14" s="50"/>
      <c r="W14" s="29"/>
      <c r="X14" s="29"/>
      <c r="Y14" s="28"/>
      <c r="IT14"/>
      <c r="IU14"/>
      <c r="IV14"/>
    </row>
    <row r="15" spans="1:256" ht="12.75">
      <c r="A15" s="65">
        <f>A14+1</f>
        <v>2</v>
      </c>
      <c r="B15" s="59">
        <f>$D$5/$D$6*((A15/$D$6)^($D$5-1))*EXP(-((A15/$D$6)^$D$5))</f>
        <v>0.1395644810932982</v>
      </c>
      <c r="C15" s="60">
        <f>8760*B15</f>
        <v>1222.5848543772922</v>
      </c>
      <c r="D15" s="16">
        <f>G14</f>
        <v>0</v>
      </c>
      <c r="E15" s="61">
        <v>1</v>
      </c>
      <c r="F15" s="62">
        <f>D15*C15</f>
        <v>0</v>
      </c>
      <c r="G15" s="63">
        <f ca="1">OFFSET('Courbes de puissance'!B8,0,$D$9-1)</f>
        <v>0</v>
      </c>
      <c r="H15" s="64">
        <f>D15/$J$6/A15^3*1000</f>
        <v>0</v>
      </c>
      <c r="I15" s="31">
        <v>0.59</v>
      </c>
      <c r="J15" s="31">
        <v>0.4</v>
      </c>
      <c r="L15" s="50"/>
      <c r="M15" s="50"/>
      <c r="N15" s="50"/>
      <c r="O15" s="50"/>
      <c r="P15" s="50"/>
      <c r="Q15" s="50"/>
      <c r="R15" s="50"/>
      <c r="W15" s="29"/>
      <c r="X15" s="29"/>
      <c r="Y15" s="28"/>
      <c r="IT15"/>
      <c r="IU15"/>
      <c r="IV15"/>
    </row>
    <row r="16" spans="1:256" ht="12.75">
      <c r="A16" s="65">
        <f>A15+1</f>
        <v>3</v>
      </c>
      <c r="B16" s="59">
        <f>$D$5/$D$6*((A16/$D$6)^($D$5-1))*EXP(-((A16/$D$6)^$D$5))</f>
        <v>0.21287032220307694</v>
      </c>
      <c r="C16" s="60">
        <f>8760*B16</f>
        <v>1864.744022498954</v>
      </c>
      <c r="D16" s="16">
        <f>G15</f>
        <v>0</v>
      </c>
      <c r="E16" s="61">
        <v>1</v>
      </c>
      <c r="F16" s="62">
        <f>D16*C16</f>
        <v>0</v>
      </c>
      <c r="G16" s="63">
        <f ca="1">OFFSET('Courbes de puissance'!B9,0,$D$9-1)</f>
        <v>0</v>
      </c>
      <c r="H16" s="64">
        <f>D16/$J$6/A16^3*1000</f>
        <v>0</v>
      </c>
      <c r="I16" s="31">
        <v>0.59</v>
      </c>
      <c r="J16" s="31">
        <v>0.4</v>
      </c>
      <c r="L16" s="50"/>
      <c r="M16" s="50"/>
      <c r="N16" s="50"/>
      <c r="O16" s="50"/>
      <c r="P16" s="50"/>
      <c r="Q16" s="50"/>
      <c r="R16" s="50"/>
      <c r="W16" s="29"/>
      <c r="X16" s="29"/>
      <c r="Y16" s="28"/>
      <c r="IT16"/>
      <c r="IU16"/>
      <c r="IV16"/>
    </row>
    <row r="17" spans="1:256" ht="12.75">
      <c r="A17" s="65">
        <f>A16+1</f>
        <v>4</v>
      </c>
      <c r="B17" s="59">
        <f>$D$5/$D$6*((A17/$D$6)^($D$5-1))*EXP(-((A17/$D$6)^$D$5))</f>
        <v>0.22906330560642005</v>
      </c>
      <c r="C17" s="60">
        <f>8760*B17</f>
        <v>2006.5945571122397</v>
      </c>
      <c r="D17" s="16">
        <f>G16</f>
        <v>0</v>
      </c>
      <c r="E17" s="61">
        <v>1</v>
      </c>
      <c r="F17" s="62">
        <f>D17*C17</f>
        <v>0</v>
      </c>
      <c r="G17" s="63">
        <f ca="1">OFFSET('Courbes de puissance'!B10,0,$D$9-1)</f>
        <v>0</v>
      </c>
      <c r="H17" s="64">
        <f>D17/$J$6/A17^3*1000</f>
        <v>0</v>
      </c>
      <c r="I17" s="31">
        <v>0.59</v>
      </c>
      <c r="J17" s="31">
        <v>0.4</v>
      </c>
      <c r="Y17" s="28"/>
      <c r="IT17"/>
      <c r="IU17"/>
      <c r="IV17"/>
    </row>
    <row r="18" spans="1:256" ht="12.75">
      <c r="A18" s="65">
        <f>A17+1</f>
        <v>5</v>
      </c>
      <c r="B18" s="59">
        <f>$D$5/$D$6*((A18/$D$6)^($D$5-1))*EXP(-((A18/$D$6)^$D$5))</f>
        <v>0.18369132736458227</v>
      </c>
      <c r="C18" s="60">
        <f>8760*B18</f>
        <v>1609.1360277137408</v>
      </c>
      <c r="D18" s="16">
        <f>G17</f>
        <v>0</v>
      </c>
      <c r="E18" s="61">
        <v>1</v>
      </c>
      <c r="F18" s="62">
        <f>D18*C18</f>
        <v>0</v>
      </c>
      <c r="G18" s="63">
        <f ca="1">OFFSET('Courbes de puissance'!B11,0,$D$9-1)</f>
        <v>0</v>
      </c>
      <c r="H18" s="64">
        <f>D18/$J$6/A18^3*1000</f>
        <v>0</v>
      </c>
      <c r="I18" s="31">
        <v>0.59</v>
      </c>
      <c r="J18" s="31">
        <v>0.4</v>
      </c>
      <c r="Y18" s="28"/>
      <c r="IT18"/>
      <c r="IU18"/>
      <c r="IV18"/>
    </row>
    <row r="19" spans="1:256" ht="12.75">
      <c r="A19" s="65">
        <f>A18+1</f>
        <v>6</v>
      </c>
      <c r="B19" s="59">
        <f>$D$5/$D$6*((A19/$D$6)^($D$5-1))*EXP(-((A19/$D$6)^$D$5))</f>
        <v>0.11093799686709042</v>
      </c>
      <c r="C19" s="60">
        <f>8760*B19</f>
        <v>971.8168525557121</v>
      </c>
      <c r="D19" s="16">
        <f>G18</f>
        <v>0</v>
      </c>
      <c r="E19" s="61">
        <v>1</v>
      </c>
      <c r="F19" s="62">
        <f>D19*C19</f>
        <v>0</v>
      </c>
      <c r="G19" s="63">
        <f ca="1">OFFSET('Courbes de puissance'!B12,0,$D$9-1)</f>
        <v>0</v>
      </c>
      <c r="H19" s="64">
        <f>D19/$J$6/A19^3*1000</f>
        <v>0</v>
      </c>
      <c r="I19" s="31">
        <v>0.59</v>
      </c>
      <c r="J19" s="31">
        <v>0.4</v>
      </c>
      <c r="Y19" s="28"/>
      <c r="IT19"/>
      <c r="IU19"/>
      <c r="IV19"/>
    </row>
    <row r="20" spans="1:256" ht="12.75">
      <c r="A20" s="65">
        <f>A19+1</f>
        <v>7</v>
      </c>
      <c r="B20" s="59">
        <f>$D$5/$D$6*((A20/$D$6)^($D$5-1))*EXP(-((A20/$D$6)^$D$5))</f>
        <v>0.05020410837910019</v>
      </c>
      <c r="C20" s="60">
        <f>8760*B20</f>
        <v>439.7879894009177</v>
      </c>
      <c r="D20" s="16">
        <f>G19</f>
        <v>0</v>
      </c>
      <c r="E20" s="61">
        <v>1</v>
      </c>
      <c r="F20" s="62">
        <f>D20*C20</f>
        <v>0</v>
      </c>
      <c r="G20" s="63">
        <f ca="1">OFFSET('Courbes de puissance'!B13,0,$D$9-1)</f>
        <v>0</v>
      </c>
      <c r="H20" s="64">
        <f>D20/$J$6/A20^3*1000</f>
        <v>0</v>
      </c>
      <c r="I20" s="31">
        <v>0.59</v>
      </c>
      <c r="J20" s="31">
        <v>0.4</v>
      </c>
      <c r="Y20" s="28"/>
      <c r="IT20"/>
      <c r="IU20"/>
      <c r="IV20"/>
    </row>
    <row r="21" spans="1:256" ht="12.75">
      <c r="A21" s="65">
        <f>A20+1</f>
        <v>8</v>
      </c>
      <c r="B21" s="59">
        <f>$D$5/$D$6*((A21/$D$6)^($D$5-1))*EXP(-((A21/$D$6)^$D$5))</f>
        <v>0.016828579576532148</v>
      </c>
      <c r="C21" s="60">
        <f>8760*B21</f>
        <v>147.4183570904216</v>
      </c>
      <c r="D21" s="16">
        <f>G20</f>
        <v>0</v>
      </c>
      <c r="E21" s="61">
        <v>1</v>
      </c>
      <c r="F21" s="62">
        <f>D21*C21</f>
        <v>0</v>
      </c>
      <c r="G21" s="63">
        <f ca="1">OFFSET('Courbes de puissance'!B14,0,$D$9-1)</f>
        <v>0</v>
      </c>
      <c r="H21" s="64">
        <f>D21/$J$6/A21^3*1000</f>
        <v>0</v>
      </c>
      <c r="I21" s="31">
        <v>0.59</v>
      </c>
      <c r="J21" s="31">
        <v>0.4</v>
      </c>
      <c r="IT21"/>
      <c r="IU21"/>
      <c r="IV21"/>
    </row>
    <row r="22" spans="1:256" ht="12.75">
      <c r="A22" s="65">
        <f>A21+1</f>
        <v>9</v>
      </c>
      <c r="B22" s="59">
        <f>$D$5/$D$6*((A22/$D$6)^($D$5-1))*EXP(-((A22/$D$6)^$D$5))</f>
        <v>0.004118123488492759</v>
      </c>
      <c r="C22" s="60">
        <f>8760*B22</f>
        <v>36.07476175919657</v>
      </c>
      <c r="D22" s="16">
        <f>G21</f>
        <v>0</v>
      </c>
      <c r="E22" s="61">
        <v>1</v>
      </c>
      <c r="F22" s="62">
        <f>D22*C22</f>
        <v>0</v>
      </c>
      <c r="G22" s="63">
        <f ca="1">OFFSET('Courbes de puissance'!B15,0,$D$9-1)</f>
        <v>0</v>
      </c>
      <c r="H22" s="64">
        <f>D22/$J$6/A22^3*1000</f>
        <v>0</v>
      </c>
      <c r="I22" s="31">
        <v>0.59</v>
      </c>
      <c r="J22" s="31">
        <v>0.4</v>
      </c>
      <c r="IT22"/>
      <c r="IU22"/>
      <c r="IV22"/>
    </row>
    <row r="23" spans="1:256" ht="12.75">
      <c r="A23" s="65">
        <f>A22+1</f>
        <v>10</v>
      </c>
      <c r="B23" s="59">
        <f>$D$5/$D$6*((A23/$D$6)^($D$5-1))*EXP(-((A23/$D$6)^$D$5))</f>
        <v>0.0007240883222811658</v>
      </c>
      <c r="C23" s="60">
        <f>8760*B23</f>
        <v>6.343013703183013</v>
      </c>
      <c r="D23" s="16">
        <f>G22</f>
        <v>0</v>
      </c>
      <c r="E23" s="61">
        <v>1</v>
      </c>
      <c r="F23" s="62">
        <f>D23*C23</f>
        <v>0</v>
      </c>
      <c r="G23" s="63">
        <f ca="1">OFFSET('Courbes de puissance'!B16,0,$D$9-1)</f>
        <v>0</v>
      </c>
      <c r="H23" s="64">
        <f>D23/$J$6/A23^3*1000</f>
        <v>0</v>
      </c>
      <c r="I23" s="31">
        <v>0.59</v>
      </c>
      <c r="J23" s="31">
        <v>0.4</v>
      </c>
      <c r="IT23"/>
      <c r="IU23"/>
      <c r="IV23"/>
    </row>
    <row r="24" spans="1:256" ht="12.75">
      <c r="A24" s="65">
        <f>A23+1</f>
        <v>11</v>
      </c>
      <c r="B24" s="59">
        <f>$D$5/$D$6*((A24/$D$6)^($D$5-1))*EXP(-((A24/$D$6)^$D$5))</f>
        <v>8.998302474488494E-05</v>
      </c>
      <c r="C24" s="60">
        <f>8760*B24</f>
        <v>0.7882512967651921</v>
      </c>
      <c r="D24" s="16">
        <f>G23</f>
        <v>0</v>
      </c>
      <c r="E24" s="61">
        <v>1</v>
      </c>
      <c r="F24" s="62">
        <f>D24*C24</f>
        <v>0</v>
      </c>
      <c r="G24" s="63">
        <f ca="1">OFFSET('Courbes de puissance'!B17,0,$D$9-1)</f>
        <v>0</v>
      </c>
      <c r="H24" s="64">
        <f>D24/$J$6/A24^3*1000</f>
        <v>0</v>
      </c>
      <c r="I24" s="31">
        <v>0.59</v>
      </c>
      <c r="J24" s="31">
        <v>0.4</v>
      </c>
      <c r="IT24"/>
      <c r="IU24"/>
      <c r="IV24"/>
    </row>
    <row r="25" spans="1:256" ht="12.75">
      <c r="A25" s="65">
        <f>A24+1</f>
        <v>12</v>
      </c>
      <c r="B25" s="59">
        <f>$D$5/$D$6*((A25/$D$6)^($D$5-1))*EXP(-((A25/$D$6)^$D$5))</f>
        <v>7.772465747111592E-06</v>
      </c>
      <c r="C25" s="60">
        <f>8760*B25</f>
        <v>0.06808679994469755</v>
      </c>
      <c r="D25" s="16">
        <f>G24</f>
        <v>0</v>
      </c>
      <c r="E25" s="61">
        <v>1</v>
      </c>
      <c r="F25" s="62">
        <f>D25*C25</f>
        <v>0</v>
      </c>
      <c r="G25" s="63">
        <f ca="1">OFFSET('Courbes de puissance'!B18,0,$D$9-1)</f>
        <v>0</v>
      </c>
      <c r="H25" s="64">
        <f>D25/$J$6/A25^3*1000</f>
        <v>0</v>
      </c>
      <c r="I25" s="31">
        <v>0.59</v>
      </c>
      <c r="J25" s="31">
        <v>0.4</v>
      </c>
      <c r="IT25"/>
      <c r="IU25"/>
      <c r="IV25"/>
    </row>
    <row r="26" spans="1:256" ht="12.75">
      <c r="A26" s="65">
        <f>A25+1</f>
        <v>13</v>
      </c>
      <c r="B26" s="59">
        <f>$D$5/$D$6*((A26/$D$6)^($D$5-1))*EXP(-((A26/$D$6)^$D$5))</f>
        <v>4.58932785356112E-07</v>
      </c>
      <c r="C26" s="60">
        <f>8760*B26</f>
        <v>0.004020251199719541</v>
      </c>
      <c r="D26" s="16">
        <f>G25</f>
        <v>0</v>
      </c>
      <c r="E26" s="61">
        <v>1</v>
      </c>
      <c r="F26" s="62">
        <f>D26*C26</f>
        <v>0</v>
      </c>
      <c r="G26" s="63">
        <f ca="1">OFFSET('Courbes de puissance'!B19,0,$D$9-1)</f>
        <v>0</v>
      </c>
      <c r="H26" s="64">
        <f>D26/$J$6/A26^3*1000</f>
        <v>0</v>
      </c>
      <c r="I26" s="31">
        <v>0.59</v>
      </c>
      <c r="J26" s="31">
        <v>0.4</v>
      </c>
      <c r="IT26"/>
      <c r="IU26"/>
      <c r="IV26"/>
    </row>
    <row r="27" spans="1:256" ht="12.75">
      <c r="A27" s="65">
        <f>A26+1</f>
        <v>14</v>
      </c>
      <c r="B27" s="59">
        <f>$D$5/$D$6*((A27/$D$6)^($D$5-1))*EXP(-((A27/$D$6)^$D$5))</f>
        <v>1.8220352847071448E-08</v>
      </c>
      <c r="C27" s="60">
        <f>8760*B27</f>
        <v>0.00015961029094034587</v>
      </c>
      <c r="D27" s="16">
        <f>G26</f>
        <v>0</v>
      </c>
      <c r="E27" s="61">
        <v>1</v>
      </c>
      <c r="F27" s="62">
        <f>D27*C27</f>
        <v>0</v>
      </c>
      <c r="G27" s="63">
        <f ca="1">OFFSET('Courbes de puissance'!B20,0,$D$9-1)</f>
        <v>0</v>
      </c>
      <c r="H27" s="64">
        <f>D27/$J$6/A27^3*1000</f>
        <v>0</v>
      </c>
      <c r="I27" s="31">
        <v>0.59</v>
      </c>
      <c r="J27" s="31">
        <v>0.4</v>
      </c>
      <c r="IT27"/>
      <c r="IU27"/>
      <c r="IV27"/>
    </row>
    <row r="28" spans="1:256" ht="12.75">
      <c r="A28" s="65">
        <f>A27+1</f>
        <v>15</v>
      </c>
      <c r="B28" s="59">
        <f>$D$5/$D$6*((A28/$D$6)^($D$5-1))*EXP(-((A28/$D$6)^$D$5))</f>
        <v>4.785178801139825E-10</v>
      </c>
      <c r="C28" s="60">
        <f>8760*B28</f>
        <v>4.1918166297984864E-06</v>
      </c>
      <c r="D28" s="16">
        <f>G27</f>
        <v>0</v>
      </c>
      <c r="E28" s="61">
        <v>1</v>
      </c>
      <c r="F28" s="62">
        <f>D28*C28</f>
        <v>0</v>
      </c>
      <c r="G28" s="63">
        <f ca="1">OFFSET('Courbes de puissance'!B21,0,$D$9-1)</f>
        <v>0</v>
      </c>
      <c r="H28" s="64">
        <f>D28/$J$6/A28^3*1000</f>
        <v>0</v>
      </c>
      <c r="I28" s="31">
        <v>0.59</v>
      </c>
      <c r="J28" s="31">
        <v>0.4</v>
      </c>
      <c r="IT28"/>
      <c r="IU28"/>
      <c r="IV28"/>
    </row>
    <row r="29" spans="1:256" ht="12.75">
      <c r="A29" s="65">
        <f>A28+1</f>
        <v>16</v>
      </c>
      <c r="B29" s="59">
        <f>$D$5/$D$6*((A29/$D$6)^($D$5-1))*EXP(-((A29/$D$6)^$D$5))</f>
        <v>8.18078804107851E-12</v>
      </c>
      <c r="C29" s="60">
        <f>8760*B29</f>
        <v>7.166370323984775E-08</v>
      </c>
      <c r="D29" s="16">
        <f>G28</f>
        <v>0</v>
      </c>
      <c r="E29" s="61">
        <v>1</v>
      </c>
      <c r="F29" s="62">
        <f>D29*C29</f>
        <v>0</v>
      </c>
      <c r="G29" s="63">
        <f ca="1">OFFSET('Courbes de puissance'!B22,0,$D$9-1)</f>
        <v>0</v>
      </c>
      <c r="H29" s="64">
        <f>D29/$J$6/A29^3*1000</f>
        <v>0</v>
      </c>
      <c r="I29" s="31">
        <v>0.59</v>
      </c>
      <c r="J29" s="31">
        <v>0.4</v>
      </c>
      <c r="IT29"/>
      <c r="IU29"/>
      <c r="IV29"/>
    </row>
    <row r="30" spans="1:256" ht="12.75">
      <c r="A30" s="65">
        <f>A29+1</f>
        <v>17</v>
      </c>
      <c r="B30" s="59">
        <f>$D$5/$D$6*((A30/$D$6)^($D$5-1))*EXP(-((A30/$D$6)^$D$5))</f>
        <v>8.96152821237877E-14</v>
      </c>
      <c r="C30" s="60">
        <f>8760*B30</f>
        <v>7.850298714043803E-10</v>
      </c>
      <c r="D30" s="16">
        <f>G29</f>
        <v>0</v>
      </c>
      <c r="E30" s="61">
        <v>1</v>
      </c>
      <c r="F30" s="62">
        <f>D30*C30</f>
        <v>0</v>
      </c>
      <c r="G30" s="63">
        <f ca="1">OFFSET('Courbes de puissance'!B23,0,$D$9-1)</f>
        <v>0</v>
      </c>
      <c r="H30" s="64">
        <f>D30/$J$6/A30^3*1000</f>
        <v>0</v>
      </c>
      <c r="I30" s="31">
        <v>0.59</v>
      </c>
      <c r="J30" s="31">
        <v>0.4</v>
      </c>
      <c r="IT30"/>
      <c r="IU30"/>
      <c r="IV30"/>
    </row>
    <row r="31" spans="1:256" ht="12.75">
      <c r="A31" s="65">
        <f>A30+1</f>
        <v>18</v>
      </c>
      <c r="B31" s="59">
        <f>$D$5/$D$6*((A31/$D$6)^($D$5-1))*EXP(-((A31/$D$6)^$D$5))</f>
        <v>6.193098517713262E-16</v>
      </c>
      <c r="C31" s="60">
        <f>8760*B31</f>
        <v>5.425154301516817E-12</v>
      </c>
      <c r="D31" s="16">
        <f>G30</f>
        <v>0</v>
      </c>
      <c r="E31" s="61">
        <v>1</v>
      </c>
      <c r="F31" s="62">
        <f>D31*C31</f>
        <v>0</v>
      </c>
      <c r="G31" s="63">
        <f ca="1">OFFSET('Courbes de puissance'!B24,0,$D$9-1)</f>
        <v>0</v>
      </c>
      <c r="H31" s="64">
        <f>D31/$J$6/A31^3*1000</f>
        <v>0</v>
      </c>
      <c r="I31" s="31">
        <v>0.59</v>
      </c>
      <c r="J31" s="31">
        <v>0.4</v>
      </c>
      <c r="IT31"/>
      <c r="IU31"/>
      <c r="IV31"/>
    </row>
    <row r="32" spans="1:256" ht="12.75">
      <c r="A32" s="65">
        <f>A31+1</f>
        <v>19</v>
      </c>
      <c r="B32" s="59">
        <f>$D$5/$D$6*((A32/$D$6)^($D$5-1))*EXP(-((A32/$D$6)^$D$5))</f>
        <v>2.6591072813062642E-18</v>
      </c>
      <c r="C32" s="60">
        <f>8760*B32</f>
        <v>2.3293779784242875E-14</v>
      </c>
      <c r="D32" s="16">
        <f>G31</f>
        <v>0</v>
      </c>
      <c r="E32" s="61">
        <v>1</v>
      </c>
      <c r="F32" s="62">
        <f>D32*C32</f>
        <v>0</v>
      </c>
      <c r="G32" s="63">
        <f ca="1">OFFSET('Courbes de puissance'!B25,0,$D$9-1)</f>
        <v>0</v>
      </c>
      <c r="H32" s="64">
        <f>D32/$J$6/A32^3*1000</f>
        <v>0</v>
      </c>
      <c r="I32" s="31">
        <v>0.59</v>
      </c>
      <c r="J32" s="31">
        <v>0.4</v>
      </c>
      <c r="IT32"/>
      <c r="IU32"/>
      <c r="IV32"/>
    </row>
    <row r="33" spans="1:256" ht="12.75">
      <c r="A33" s="65">
        <f>A32+1</f>
        <v>20</v>
      </c>
      <c r="B33" s="59">
        <f>$D$5/$D$6*((A33/$D$6)^($D$5-1))*EXP(-((A33/$D$6)^$D$5))</f>
        <v>6.987797836202572E-21</v>
      </c>
      <c r="C33" s="60">
        <f>8760*B33</f>
        <v>6.121310904513453E-17</v>
      </c>
      <c r="D33" s="16">
        <f>G32</f>
        <v>0</v>
      </c>
      <c r="E33" s="61">
        <v>1</v>
      </c>
      <c r="F33" s="62">
        <f>D33*C33</f>
        <v>0</v>
      </c>
      <c r="G33" s="63">
        <f ca="1">OFFSET('Courbes de puissance'!B26,0,$D$9-1)</f>
        <v>0</v>
      </c>
      <c r="H33" s="64">
        <f>D33/$J$6/A33^3*1000</f>
        <v>0</v>
      </c>
      <c r="I33" s="31">
        <v>0.59</v>
      </c>
      <c r="J33" s="31">
        <v>0.4</v>
      </c>
      <c r="IT33"/>
      <c r="IU33"/>
      <c r="IV33"/>
    </row>
    <row r="34" spans="1:256" ht="12.75">
      <c r="A34" s="65">
        <f>A33+1</f>
        <v>21</v>
      </c>
      <c r="B34" s="59">
        <f>$D$5/$D$6*((A34/$D$6)^($D$5-1))*EXP(-((A34/$D$6)^$D$5))</f>
        <v>1.107399851064619E-23</v>
      </c>
      <c r="C34" s="60">
        <f>8760*B34</f>
        <v>9.700822695326063E-20</v>
      </c>
      <c r="D34" s="16">
        <f>G33</f>
        <v>0</v>
      </c>
      <c r="E34" s="61">
        <v>1</v>
      </c>
      <c r="F34" s="62">
        <f>D34*C34</f>
        <v>0</v>
      </c>
      <c r="G34" s="63">
        <f ca="1">OFFSET('Courbes de puissance'!B27,0,$D$9-1)</f>
        <v>0</v>
      </c>
      <c r="H34" s="64">
        <f>D34/$J$6/A34^3*1000</f>
        <v>0</v>
      </c>
      <c r="I34" s="31">
        <v>0.59</v>
      </c>
      <c r="J34" s="31">
        <v>0.4</v>
      </c>
      <c r="IT34"/>
      <c r="IU34"/>
      <c r="IV34"/>
    </row>
    <row r="35" spans="1:256" ht="12.75">
      <c r="A35" s="65">
        <f>A34+1</f>
        <v>22</v>
      </c>
      <c r="B35" s="59">
        <f>$D$5/$D$6*((A35/$D$6)^($D$5-1))*EXP(-((A35/$D$6)^$D$5))</f>
        <v>1.0430760024322515E-26</v>
      </c>
      <c r="C35" s="60">
        <f>8760*B35</f>
        <v>9.137345781306522E-23</v>
      </c>
      <c r="D35" s="16">
        <f>G34</f>
        <v>0</v>
      </c>
      <c r="E35" s="61">
        <v>1</v>
      </c>
      <c r="F35" s="62">
        <f>D35*C35</f>
        <v>0</v>
      </c>
      <c r="G35" s="63">
        <f ca="1">OFFSET('Courbes de puissance'!B28,0,$D$9-1)</f>
        <v>0</v>
      </c>
      <c r="H35" s="64">
        <f>D35/$J$6/A35^3*1000</f>
        <v>0</v>
      </c>
      <c r="I35" s="31">
        <v>0.59</v>
      </c>
      <c r="J35" s="31">
        <v>0.4</v>
      </c>
      <c r="IT35"/>
      <c r="IU35"/>
      <c r="IV35"/>
    </row>
    <row r="36" spans="1:256" ht="12.75">
      <c r="A36" s="65">
        <f>A35+1</f>
        <v>23</v>
      </c>
      <c r="B36" s="59">
        <f>$D$5/$D$6*((A36/$D$6)^($D$5-1))*EXP(-((A36/$D$6)^$D$5))</f>
        <v>5.756562026763584E-30</v>
      </c>
      <c r="C36" s="60">
        <f>8760*B36</f>
        <v>5.042748335444899E-26</v>
      </c>
      <c r="D36" s="16">
        <f>G35</f>
        <v>0</v>
      </c>
      <c r="E36" s="61">
        <v>1</v>
      </c>
      <c r="F36" s="62">
        <f>D36*C36</f>
        <v>0</v>
      </c>
      <c r="G36" s="63">
        <f ca="1">OFFSET('Courbes de puissance'!B29,0,$D$9-1)</f>
        <v>0</v>
      </c>
      <c r="IT36"/>
      <c r="IU36"/>
      <c r="IV36"/>
    </row>
    <row r="37" spans="1:256" ht="12.75">
      <c r="A37" s="65">
        <f>A36+1</f>
        <v>24</v>
      </c>
      <c r="B37" s="59">
        <f>$D$5/$D$6*((A37/$D$6)^($D$5-1))*EXP(-((A37/$D$6)^$D$5))</f>
        <v>1.8354018632934143E-33</v>
      </c>
      <c r="C37" s="60">
        <f>8760*B37</f>
        <v>1.607812032245031E-29</v>
      </c>
      <c r="D37" s="16">
        <f>G36</f>
        <v>0</v>
      </c>
      <c r="E37" s="61">
        <v>1</v>
      </c>
      <c r="F37" s="62">
        <f>D37*C37</f>
        <v>0</v>
      </c>
      <c r="G37" s="63">
        <f ca="1">OFFSET('Courbes de puissance'!B30,0,$D$9-1)</f>
        <v>0</v>
      </c>
      <c r="IT37"/>
      <c r="IU37"/>
      <c r="IV37"/>
    </row>
    <row r="38" spans="1:256" ht="12.75">
      <c r="A38" s="65">
        <f>A37+1</f>
        <v>25</v>
      </c>
      <c r="B38" s="59">
        <f>$D$5/$D$6*((A38/$D$6)^($D$5-1))*EXP(-((A38/$D$6)^$D$5))</f>
        <v>3.334245159369149E-37</v>
      </c>
      <c r="C38" s="60">
        <f>8760*B38</f>
        <v>2.9207987596073747E-33</v>
      </c>
      <c r="D38" s="16">
        <f>G37</f>
        <v>0</v>
      </c>
      <c r="E38" s="61">
        <v>1</v>
      </c>
      <c r="F38" s="62">
        <f>D38*C38</f>
        <v>0</v>
      </c>
      <c r="G38" s="63">
        <f ca="1">OFFSET('Courbes de puissance'!B31,0,$D$9-1)</f>
        <v>0</v>
      </c>
      <c r="IT38"/>
      <c r="IU38"/>
      <c r="IV38"/>
    </row>
    <row r="39" spans="1:256" ht="12.75">
      <c r="A39" s="65">
        <f>A38+1</f>
        <v>26</v>
      </c>
      <c r="B39" s="59">
        <f>$D$5/$D$6*((A39/$D$6)^($D$5-1))*EXP(-((A39/$D$6)^$D$5))</f>
        <v>3.404306546324723E-41</v>
      </c>
      <c r="C39" s="60">
        <f>8760*B39</f>
        <v>2.982172534580457E-37</v>
      </c>
      <c r="D39" s="16">
        <f>G38</f>
        <v>0</v>
      </c>
      <c r="E39" s="61">
        <v>1</v>
      </c>
      <c r="F39" s="62">
        <f>D39*C39</f>
        <v>0</v>
      </c>
      <c r="G39" s="63">
        <f ca="1">OFFSET('Courbes de puissance'!B32,0,$D$9-1)</f>
        <v>0</v>
      </c>
      <c r="IT39"/>
      <c r="IU39"/>
      <c r="IV39"/>
    </row>
    <row r="40" spans="1:256" ht="12.75">
      <c r="A40" s="65">
        <f>A39+1</f>
        <v>27</v>
      </c>
      <c r="B40" s="59">
        <f>$D$5/$D$6*((A40/$D$6)^($D$5-1))*EXP(-((A40/$D$6)^$D$5))</f>
        <v>1.9274182629146357E-45</v>
      </c>
      <c r="C40" s="60">
        <f>8760*B40</f>
        <v>1.6884183983132208E-41</v>
      </c>
      <c r="D40" s="16">
        <f>G39</f>
        <v>0</v>
      </c>
      <c r="E40" s="61">
        <v>1</v>
      </c>
      <c r="F40" s="62">
        <f>D40*C40</f>
        <v>0</v>
      </c>
      <c r="G40" s="63">
        <f ca="1">OFFSET('Courbes de puissance'!B33,0,$D$9-1)</f>
        <v>0</v>
      </c>
      <c r="IT40"/>
      <c r="IU40"/>
      <c r="IV40"/>
    </row>
    <row r="41" spans="1:256" ht="12.75">
      <c r="A41" s="65">
        <f>A40+1</f>
        <v>28</v>
      </c>
      <c r="B41" s="59">
        <f>$D$5/$D$6*((A41/$D$6)^($D$5-1))*EXP(-((A41/$D$6)^$D$5))</f>
        <v>5.971347283574612E-50</v>
      </c>
      <c r="C41" s="60">
        <f>8760*B41</f>
        <v>5.23090022041136E-46</v>
      </c>
      <c r="D41" s="16">
        <f>G40</f>
        <v>0</v>
      </c>
      <c r="E41" s="61">
        <v>1</v>
      </c>
      <c r="F41" s="62">
        <f>D41*C41</f>
        <v>0</v>
      </c>
      <c r="G41" s="63">
        <f ca="1">OFFSET('Courbes de puissance'!B34,0,$D$9-1)</f>
        <v>0</v>
      </c>
      <c r="IT41"/>
      <c r="IU41"/>
      <c r="IV41"/>
    </row>
    <row r="42" spans="1:256" ht="12.75">
      <c r="A42" s="65">
        <f>A41+1</f>
        <v>29</v>
      </c>
      <c r="B42" s="59">
        <f>$D$5/$D$6*((A42/$D$6)^($D$5-1))*EXP(-((A42/$D$6)^$D$5))</f>
        <v>9.991453930553641E-55</v>
      </c>
      <c r="C42" s="60">
        <f>8760*B42</f>
        <v>8.752513643164989E-51</v>
      </c>
      <c r="D42" s="16">
        <f>G41</f>
        <v>0</v>
      </c>
      <c r="E42" s="61">
        <v>1</v>
      </c>
      <c r="F42" s="62">
        <f>D42*C42</f>
        <v>0</v>
      </c>
      <c r="G42" s="63">
        <f ca="1">OFFSET('Courbes de puissance'!B35,0,$D$9-1)</f>
        <v>0</v>
      </c>
      <c r="IT42"/>
      <c r="IU42"/>
      <c r="IV42"/>
    </row>
    <row r="43" spans="1:256" ht="12.75">
      <c r="A43" s="65">
        <f>A42+1</f>
        <v>30</v>
      </c>
      <c r="B43" s="59">
        <f>$D$5/$D$6*((A43/$D$6)^($D$5-1))*EXP(-((A43/$D$6)^$D$5))</f>
        <v>8.913143085877653E-60</v>
      </c>
      <c r="C43" s="60">
        <f>8760*B43</f>
        <v>7.807913343228824E-56</v>
      </c>
      <c r="D43" s="16">
        <f>G42</f>
        <v>0</v>
      </c>
      <c r="E43" s="61">
        <v>1</v>
      </c>
      <c r="F43" s="62">
        <f>D43*C43</f>
        <v>0</v>
      </c>
      <c r="IT43"/>
      <c r="IU43"/>
      <c r="IV43"/>
    </row>
    <row r="44" spans="1:256" ht="12.75">
      <c r="A44" s="66"/>
      <c r="B44" s="67"/>
      <c r="C44" s="68">
        <f>SUM(C13:C43)</f>
        <v>8780.44795913267</v>
      </c>
      <c r="D44" s="67"/>
      <c r="E44" s="67"/>
      <c r="F44" s="69">
        <f>SUM(F14:F43)</f>
        <v>0</v>
      </c>
      <c r="G44" s="70"/>
      <c r="IT44"/>
      <c r="IU44"/>
      <c r="IV44"/>
    </row>
    <row r="45" spans="254:256" ht="12.75">
      <c r="IT45"/>
      <c r="IU45"/>
      <c r="IV45"/>
    </row>
    <row r="46" spans="255:256" ht="12.75">
      <c r="IU46"/>
      <c r="IV46"/>
    </row>
    <row r="47" spans="1:256" ht="12.75">
      <c r="A47" s="71"/>
      <c r="B47" s="72"/>
      <c r="IU47"/>
      <c r="IV47"/>
    </row>
    <row r="48" spans="1:256" ht="12.75">
      <c r="A48" s="71"/>
      <c r="B48" s="72"/>
      <c r="IV48"/>
    </row>
    <row r="49" spans="1:256" ht="12.75">
      <c r="A49" s="71"/>
      <c r="B49" s="72"/>
      <c r="IV49"/>
    </row>
    <row r="50" spans="1:2" ht="12.75">
      <c r="A50" s="71"/>
      <c r="B50" s="72"/>
    </row>
    <row r="51" spans="1:2" ht="12.75">
      <c r="A51" s="71"/>
      <c r="B51" s="72"/>
    </row>
    <row r="52" spans="1:2" ht="12.75">
      <c r="A52" s="71"/>
      <c r="B52" s="72"/>
    </row>
    <row r="53" spans="1:2" ht="12.75">
      <c r="A53" s="71"/>
      <c r="B53" s="72"/>
    </row>
    <row r="54" spans="1:2" ht="12.75">
      <c r="A54" s="71"/>
      <c r="B54" s="72"/>
    </row>
    <row r="55" spans="1:2" ht="12.75">
      <c r="A55" s="71"/>
      <c r="B55" s="72"/>
    </row>
    <row r="56" spans="1:2" ht="12.75">
      <c r="A56" s="71"/>
      <c r="B56" s="72"/>
    </row>
    <row r="57" spans="1:2" ht="12.75">
      <c r="A57" s="71"/>
      <c r="B57" s="72"/>
    </row>
    <row r="58" spans="1:2" ht="12.75">
      <c r="A58" s="71"/>
      <c r="B58" s="72"/>
    </row>
    <row r="59" spans="1:2" ht="12.75">
      <c r="A59" s="71"/>
      <c r="B59" s="72"/>
    </row>
    <row r="60" spans="1:2" ht="12.75">
      <c r="A60" s="71"/>
      <c r="B60" s="72"/>
    </row>
    <row r="61" spans="1:2" ht="12.75">
      <c r="A61" s="71"/>
      <c r="B61" s="72"/>
    </row>
    <row r="62" spans="1:2" ht="12.75">
      <c r="A62" s="71"/>
      <c r="B62" s="72"/>
    </row>
    <row r="63" spans="1:2" ht="12.75">
      <c r="A63" s="71"/>
      <c r="B63" s="72"/>
    </row>
    <row r="64" spans="1:2" ht="12.75">
      <c r="A64" s="71"/>
      <c r="B64" s="72"/>
    </row>
    <row r="65" spans="1:2" ht="12.75">
      <c r="A65" s="71"/>
      <c r="B65" s="72"/>
    </row>
    <row r="66" spans="1:2" ht="12.75">
      <c r="A66" s="71"/>
      <c r="B66" s="72"/>
    </row>
    <row r="85" ht="12.75">
      <c r="B85" s="73"/>
    </row>
    <row r="86" ht="12.75">
      <c r="B86" s="73"/>
    </row>
  </sheetData>
  <sheetProtection selectLockedCells="1" selectUnlockedCells="1"/>
  <mergeCells count="8">
    <mergeCell ref="A2:C2"/>
    <mergeCell ref="A3:C3"/>
    <mergeCell ref="A4:C4"/>
    <mergeCell ref="A5:C5"/>
    <mergeCell ref="A6:C6"/>
    <mergeCell ref="A7:C7"/>
    <mergeCell ref="A8:C8"/>
    <mergeCell ref="A11:F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Richer Bertrand</dc:creator>
  <cp:keywords/>
  <dc:description/>
  <cp:lastModifiedBy>clement </cp:lastModifiedBy>
  <dcterms:created xsi:type="dcterms:W3CDTF">1999-05-03T08:55:36Z</dcterms:created>
  <dcterms:modified xsi:type="dcterms:W3CDTF">2011-10-20T12:25:25Z</dcterms:modified>
  <cp:category/>
  <cp:version/>
  <cp:contentType/>
  <cp:contentStatus/>
  <cp:revision>221</cp:revision>
</cp:coreProperties>
</file>